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ez7\abt2\0_Allgemeines\Homepageumgestaltung ab 2021\hochgeladene Dokumente\2024\"/>
    </mc:Choice>
  </mc:AlternateContent>
  <xr:revisionPtr revIDLastSave="0" documentId="8_{4F8BACF7-273C-4BA0-88C7-DEEE2491E4C0}" xr6:coauthVersionLast="36" xr6:coauthVersionMax="36" xr10:uidLastSave="{00000000-0000-0000-0000-000000000000}"/>
  <bookViews>
    <workbookView xWindow="4245" yWindow="2670" windowWidth="30960" windowHeight="12315" xr2:uid="{00000000-000D-0000-FFFF-FFFF00000000}"/>
  </bookViews>
  <sheets>
    <sheet name="Vordruck Kalkulation" sheetId="4" r:id="rId1"/>
    <sheet name="Tabelle1" sheetId="5" r:id="rId2"/>
  </sheets>
  <definedNames>
    <definedName name="_xlnm.Print_Area" localSheetId="0">'Vordruck Kalkulation'!$A$1:$G$32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2" i="5" l="1"/>
  <c r="P21" i="5"/>
  <c r="P20" i="5"/>
  <c r="P19" i="5"/>
  <c r="P18" i="5"/>
  <c r="P17" i="5"/>
  <c r="P16" i="5"/>
  <c r="P15" i="5"/>
  <c r="P14" i="5"/>
  <c r="P13" i="5"/>
  <c r="P12" i="5"/>
  <c r="P11" i="5"/>
  <c r="P10" i="5"/>
  <c r="P9" i="5"/>
  <c r="P7" i="5"/>
  <c r="P6" i="5"/>
  <c r="P5" i="5"/>
  <c r="P4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7" i="5"/>
  <c r="L6" i="5"/>
  <c r="L5" i="5"/>
  <c r="L4" i="5"/>
  <c r="H8" i="5"/>
  <c r="H22" i="5" l="1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7" i="5"/>
  <c r="H6" i="5"/>
  <c r="H5" i="5"/>
  <c r="H4" i="5"/>
  <c r="H27" i="5"/>
  <c r="H26" i="5"/>
  <c r="H25" i="5"/>
  <c r="G26" i="5" l="1"/>
  <c r="G27" i="5"/>
  <c r="O27" i="5"/>
  <c r="P27" i="5" s="1"/>
  <c r="O26" i="5"/>
  <c r="P26" i="5" s="1"/>
  <c r="O25" i="5"/>
  <c r="P25" i="5" s="1"/>
  <c r="C41" i="4"/>
  <c r="O22" i="5"/>
  <c r="O21" i="5"/>
  <c r="O20" i="5"/>
  <c r="O19" i="5"/>
  <c r="O18" i="5"/>
  <c r="O17" i="5"/>
  <c r="O16" i="5"/>
  <c r="O15" i="5"/>
  <c r="O14" i="5"/>
  <c r="O13" i="5"/>
  <c r="O12" i="5"/>
  <c r="O11" i="5"/>
  <c r="O10" i="5"/>
  <c r="O9" i="5"/>
  <c r="O8" i="5"/>
  <c r="P8" i="5" s="1"/>
  <c r="O7" i="5"/>
  <c r="O6" i="5"/>
  <c r="O5" i="5"/>
  <c r="O4" i="5"/>
  <c r="K27" i="5"/>
  <c r="L27" i="5" s="1"/>
  <c r="K26" i="5"/>
  <c r="L26" i="5" s="1"/>
  <c r="K25" i="5"/>
  <c r="L25" i="5" s="1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L8" i="5" s="1"/>
  <c r="K7" i="5"/>
  <c r="K6" i="5"/>
  <c r="K5" i="5"/>
  <c r="K4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G28" i="4"/>
  <c r="G25" i="5" l="1"/>
  <c r="G30" i="4"/>
  <c r="G31" i="4" l="1"/>
  <c r="G12" i="4" l="1"/>
  <c r="G17" i="4" s="1"/>
  <c r="G18" i="4" s="1"/>
  <c r="G19" i="4" l="1"/>
  <c r="G22" i="4" l="1"/>
  <c r="G20" i="4"/>
  <c r="G21" i="4" s="1"/>
</calcChain>
</file>

<file path=xl/sharedStrings.xml><?xml version="1.0" encoding="utf-8"?>
<sst xmlns="http://schemas.openxmlformats.org/spreadsheetml/2006/main" count="71" uniqueCount="63">
  <si>
    <t>Projektbezeichnung:</t>
  </si>
  <si>
    <t>Projektleiter:</t>
  </si>
  <si>
    <t>Projektlaufzeit:</t>
  </si>
  <si>
    <t>von</t>
  </si>
  <si>
    <t>bis</t>
  </si>
  <si>
    <t>Laufzeit Monate</t>
  </si>
  <si>
    <t>Summe</t>
  </si>
  <si>
    <t>Reise-und Aufenthaltskosten</t>
  </si>
  <si>
    <t>Sonstige direkte Kosten</t>
  </si>
  <si>
    <t>Gesamtbetrag (netto)</t>
  </si>
  <si>
    <t>Gesamtbetrag (brutto)</t>
  </si>
  <si>
    <t>Berechnung der Personalkosten</t>
  </si>
  <si>
    <t>Name</t>
  </si>
  <si>
    <t>Gruppe TV-L</t>
  </si>
  <si>
    <t>EUR/Jahr</t>
  </si>
  <si>
    <t>Anwendung bei Projekten der Auftragsforschung, deren Gesamtpreis 1.000 € netto übersteigt</t>
  </si>
  <si>
    <t>Fachbereich bzw. Fakultät</t>
  </si>
  <si>
    <t xml:space="preserve">Verbrauchsmaterialien </t>
  </si>
  <si>
    <t>Projektkalkulation</t>
  </si>
  <si>
    <t>Gemeinkostenzuschlag</t>
  </si>
  <si>
    <t>Personalkosten, die direkt aus dem Projekt finanziert werden (siehe unten)</t>
  </si>
  <si>
    <t>Personalkosten   EUR/Std</t>
  </si>
  <si>
    <t>Personen-monate</t>
  </si>
  <si>
    <t>alternativ</t>
  </si>
  <si>
    <t>Personalkosten   EUR/Monat</t>
  </si>
  <si>
    <t>Summenzeile, nicht ausfüllen</t>
  </si>
  <si>
    <t>Summe der ermittelten Kosten</t>
  </si>
  <si>
    <r>
      <t xml:space="preserve">Kosten aus der Nutzung vorhandener Geräte </t>
    </r>
    <r>
      <rPr>
        <sz val="8"/>
        <color theme="1"/>
        <rFont val="Calibri"/>
        <family val="2"/>
        <scheme val="minor"/>
      </rPr>
      <t>(nach gesonderter Berechnung)</t>
    </r>
  </si>
  <si>
    <t>Stundenzahl</t>
  </si>
  <si>
    <t>40 % =</t>
  </si>
  <si>
    <t>W3</t>
  </si>
  <si>
    <t>zuzüglich Umsatzsteuer</t>
  </si>
  <si>
    <t>Summe Personalkosten</t>
  </si>
  <si>
    <t>Anteil der Universität auf erzielte Nettoeinnahme (20 % auf Gesamtbetrag (netto))</t>
  </si>
  <si>
    <t>Projektleiter (eigene Forschungsleistung)</t>
  </si>
  <si>
    <t xml:space="preserve">Wiss.MA. </t>
  </si>
  <si>
    <t>E 13</t>
  </si>
  <si>
    <t>Entgeltgruppen</t>
  </si>
  <si>
    <t>E15</t>
  </si>
  <si>
    <t>E14</t>
  </si>
  <si>
    <t>E13Ü</t>
  </si>
  <si>
    <t>E13</t>
  </si>
  <si>
    <t>E12</t>
  </si>
  <si>
    <t>E11</t>
  </si>
  <si>
    <t>E10</t>
  </si>
  <si>
    <t>E9b</t>
  </si>
  <si>
    <t>E9a</t>
  </si>
  <si>
    <t>E8</t>
  </si>
  <si>
    <t>E7</t>
  </si>
  <si>
    <t>E6</t>
  </si>
  <si>
    <t>E5</t>
  </si>
  <si>
    <t>E4</t>
  </si>
  <si>
    <t>E3</t>
  </si>
  <si>
    <t>E2Ü</t>
  </si>
  <si>
    <t>E2</t>
  </si>
  <si>
    <t>E1</t>
  </si>
  <si>
    <t>E15Ü</t>
  </si>
  <si>
    <t>Jahr</t>
  </si>
  <si>
    <t>Monat</t>
  </si>
  <si>
    <t>Stunde</t>
  </si>
  <si>
    <t>W2</t>
  </si>
  <si>
    <t>W1</t>
  </si>
  <si>
    <t>Gültig für neue Projekte ab 01.01.2024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</si>
</sst>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8"/>
      <color rgb="FFFF0000"/>
      <name val="Calibri"/>
      <family val="2"/>
      <scheme val="minor"/>
    </font>
    <font>
      <sz val="14"/>
      <name val="Calibri"/>
      <family val="2"/>
      <scheme val="minor"/>
    </font>
    <font>
      <b/>
      <u/>
      <sz val="24"/>
      <color theme="1"/>
      <name val="Arial"/>
      <family val="2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3" xfId="0" applyBorder="1"/>
    <xf numFmtId="9" fontId="0" fillId="0" borderId="1" xfId="0" applyNumberFormat="1" applyBorder="1"/>
    <xf numFmtId="0" fontId="1" fillId="0" borderId="3" xfId="0" applyFont="1" applyBorder="1"/>
    <xf numFmtId="0" fontId="0" fillId="0" borderId="4" xfId="0" applyBorder="1"/>
    <xf numFmtId="0" fontId="0" fillId="0" borderId="0" xfId="0" applyFill="1" applyBorder="1"/>
    <xf numFmtId="0" fontId="1" fillId="0" borderId="0" xfId="0" applyFont="1" applyFill="1" applyBorder="1"/>
    <xf numFmtId="0" fontId="0" fillId="0" borderId="0" xfId="0" applyBorder="1"/>
    <xf numFmtId="0" fontId="1" fillId="0" borderId="8" xfId="0" applyFont="1" applyBorder="1"/>
    <xf numFmtId="0" fontId="0" fillId="0" borderId="9" xfId="0" applyBorder="1"/>
    <xf numFmtId="0" fontId="1" fillId="0" borderId="10" xfId="0" applyFont="1" applyFill="1" applyBorder="1"/>
    <xf numFmtId="0" fontId="0" fillId="0" borderId="11" xfId="0" applyBorder="1"/>
    <xf numFmtId="0" fontId="1" fillId="0" borderId="7" xfId="0" applyFont="1" applyFill="1" applyBorder="1"/>
    <xf numFmtId="0" fontId="0" fillId="0" borderId="5" xfId="0" applyBorder="1"/>
    <xf numFmtId="0" fontId="0" fillId="0" borderId="0" xfId="0" applyFill="1"/>
    <xf numFmtId="0" fontId="0" fillId="5" borderId="0" xfId="0" applyFill="1"/>
    <xf numFmtId="0" fontId="0" fillId="2" borderId="15" xfId="0" applyFill="1" applyBorder="1"/>
    <xf numFmtId="0" fontId="2" fillId="0" borderId="18" xfId="0" applyFont="1" applyBorder="1"/>
    <xf numFmtId="0" fontId="0" fillId="0" borderId="19" xfId="0" applyBorder="1"/>
    <xf numFmtId="0" fontId="0" fillId="0" borderId="6" xfId="0" applyFill="1" applyBorder="1"/>
    <xf numFmtId="0" fontId="0" fillId="2" borderId="19" xfId="0" applyFill="1" applyBorder="1"/>
    <xf numFmtId="164" fontId="0" fillId="0" borderId="1" xfId="0" applyNumberFormat="1" applyBorder="1"/>
    <xf numFmtId="164" fontId="0" fillId="2" borderId="1" xfId="0" applyNumberFormat="1" applyFill="1" applyBorder="1"/>
    <xf numFmtId="0" fontId="1" fillId="0" borderId="14" xfId="0" applyFont="1" applyFill="1" applyBorder="1"/>
    <xf numFmtId="0" fontId="1" fillId="0" borderId="1" xfId="0" applyFont="1" applyBorder="1"/>
    <xf numFmtId="0" fontId="3" fillId="0" borderId="1" xfId="0" applyFont="1" applyFill="1" applyBorder="1"/>
    <xf numFmtId="0" fontId="4" fillId="2" borderId="19" xfId="0" applyFont="1" applyFill="1" applyBorder="1"/>
    <xf numFmtId="14" fontId="0" fillId="7" borderId="1" xfId="0" applyNumberFormat="1" applyFill="1" applyBorder="1"/>
    <xf numFmtId="0" fontId="0" fillId="7" borderId="1" xfId="0" applyFill="1" applyBorder="1"/>
    <xf numFmtId="0" fontId="5" fillId="0" borderId="0" xfId="0" applyFont="1"/>
    <xf numFmtId="0" fontId="6" fillId="0" borderId="0" xfId="0" applyFont="1"/>
    <xf numFmtId="164" fontId="0" fillId="7" borderId="1" xfId="0" applyNumberFormat="1" applyFill="1" applyBorder="1"/>
    <xf numFmtId="0" fontId="0" fillId="0" borderId="20" xfId="0" applyBorder="1"/>
    <xf numFmtId="0" fontId="0" fillId="0" borderId="21" xfId="0" applyBorder="1"/>
    <xf numFmtId="164" fontId="0" fillId="7" borderId="13" xfId="0" applyNumberFormat="1" applyFill="1" applyBorder="1"/>
    <xf numFmtId="164" fontId="1" fillId="7" borderId="2" xfId="0" applyNumberFormat="1" applyFont="1" applyFill="1" applyBorder="1"/>
    <xf numFmtId="9" fontId="0" fillId="0" borderId="1" xfId="0" applyNumberFormat="1" applyBorder="1" applyAlignment="1">
      <alignment horizontal="center"/>
    </xf>
    <xf numFmtId="0" fontId="1" fillId="2" borderId="16" xfId="0" applyFont="1" applyFill="1" applyBorder="1"/>
    <xf numFmtId="164" fontId="1" fillId="2" borderId="16" xfId="0" applyNumberFormat="1" applyFont="1" applyFill="1" applyBorder="1"/>
    <xf numFmtId="0" fontId="1" fillId="0" borderId="0" xfId="0" applyFont="1" applyFill="1"/>
    <xf numFmtId="0" fontId="1" fillId="0" borderId="0" xfId="0" applyFont="1"/>
    <xf numFmtId="164" fontId="1" fillId="6" borderId="22" xfId="0" applyNumberFormat="1" applyFont="1" applyFill="1" applyBorder="1"/>
    <xf numFmtId="164" fontId="0" fillId="0" borderId="23" xfId="0" applyNumberFormat="1" applyBorder="1"/>
    <xf numFmtId="164" fontId="1" fillId="0" borderId="24" xfId="0" applyNumberFormat="1" applyFont="1" applyFill="1" applyBorder="1"/>
    <xf numFmtId="164" fontId="0" fillId="0" borderId="25" xfId="0" applyNumberFormat="1" applyFill="1" applyBorder="1"/>
    <xf numFmtId="9" fontId="0" fillId="7" borderId="26" xfId="0" applyNumberFormat="1" applyFill="1" applyBorder="1"/>
    <xf numFmtId="0" fontId="8" fillId="2" borderId="1" xfId="0" applyFont="1" applyFill="1" applyBorder="1"/>
    <xf numFmtId="0" fontId="1" fillId="4" borderId="15" xfId="0" applyFont="1" applyFill="1" applyBorder="1" applyAlignment="1"/>
    <xf numFmtId="0" fontId="1" fillId="4" borderId="15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9" fillId="0" borderId="0" xfId="0" applyFont="1"/>
    <xf numFmtId="0" fontId="0" fillId="0" borderId="1" xfId="0" applyBorder="1" applyAlignment="1">
      <alignment wrapText="1"/>
    </xf>
    <xf numFmtId="1" fontId="0" fillId="0" borderId="1" xfId="0" applyNumberFormat="1" applyBorder="1"/>
    <xf numFmtId="3" fontId="0" fillId="0" borderId="0" xfId="0" applyNumberFormat="1"/>
    <xf numFmtId="164" fontId="0" fillId="0" borderId="0" xfId="0" applyNumberFormat="1"/>
    <xf numFmtId="4" fontId="0" fillId="0" borderId="0" xfId="0" applyNumberFormat="1"/>
    <xf numFmtId="0" fontId="0" fillId="6" borderId="0" xfId="0" applyFill="1"/>
    <xf numFmtId="3" fontId="0" fillId="6" borderId="0" xfId="0" applyNumberFormat="1" applyFill="1"/>
    <xf numFmtId="4" fontId="0" fillId="6" borderId="0" xfId="0" applyNumberFormat="1" applyFill="1"/>
    <xf numFmtId="0" fontId="0" fillId="7" borderId="27" xfId="0" applyFont="1" applyFill="1" applyBorder="1" applyAlignment="1">
      <alignment horizontal="center" wrapText="1"/>
    </xf>
    <xf numFmtId="0" fontId="0" fillId="7" borderId="0" xfId="0" applyFont="1" applyFill="1" applyBorder="1" applyAlignment="1">
      <alignment horizontal="center" wrapText="1"/>
    </xf>
    <xf numFmtId="0" fontId="0" fillId="0" borderId="15" xfId="0" applyBorder="1" applyAlignment="1"/>
    <xf numFmtId="0" fontId="0" fillId="0" borderId="17" xfId="0" applyBorder="1" applyAlignment="1"/>
    <xf numFmtId="0" fontId="0" fillId="7" borderId="15" xfId="0" applyFill="1" applyBorder="1" applyAlignment="1"/>
    <xf numFmtId="0" fontId="0" fillId="7" borderId="17" xfId="0" applyFill="1" applyBorder="1" applyAlignment="1"/>
    <xf numFmtId="0" fontId="1" fillId="4" borderId="15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0" fillId="0" borderId="12" xfId="0" applyBorder="1" applyAlignment="1"/>
    <xf numFmtId="0" fontId="0" fillId="0" borderId="13" xfId="0" applyBorder="1" applyAlignment="1"/>
    <xf numFmtId="0" fontId="1" fillId="3" borderId="12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13" xfId="0" applyFill="1" applyBorder="1" applyAlignment="1">
      <alignment vertical="center"/>
    </xf>
    <xf numFmtId="0" fontId="0" fillId="3" borderId="12" xfId="0" applyFill="1" applyBorder="1" applyAlignment="1">
      <alignment horizontal="left" vertical="center" wrapText="1"/>
    </xf>
    <xf numFmtId="0" fontId="0" fillId="3" borderId="13" xfId="0" applyFill="1" applyBorder="1" applyAlignment="1">
      <alignment horizontal="left" vertical="center" wrapText="1"/>
    </xf>
    <xf numFmtId="0" fontId="0" fillId="7" borderId="15" xfId="0" applyFill="1" applyBorder="1" applyAlignment="1">
      <alignment horizontal="center"/>
    </xf>
    <xf numFmtId="0" fontId="0" fillId="7" borderId="17" xfId="0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555626</xdr:colOff>
      <xdr:row>0</xdr:row>
      <xdr:rowOff>196850</xdr:rowOff>
    </xdr:from>
    <xdr:to>
      <xdr:col>6</xdr:col>
      <xdr:colOff>555625</xdr:colOff>
      <xdr:row>0</xdr:row>
      <xdr:rowOff>878205</xdr:rowOff>
    </xdr:to>
    <xdr:pic>
      <xdr:nvPicPr>
        <xdr:cNvPr id="2" name="Grafik 1" descr="logo rgb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6" y="196850"/>
          <a:ext cx="2952749" cy="6813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"/>
  <sheetViews>
    <sheetView tabSelected="1" zoomScale="90" zoomScaleNormal="90" workbookViewId="0">
      <selection activeCell="D29" sqref="D29"/>
    </sheetView>
  </sheetViews>
  <sheetFormatPr baseColWidth="10" defaultRowHeight="15" x14ac:dyDescent="0.25"/>
  <cols>
    <col min="1" max="1" width="19.5703125" customWidth="1"/>
    <col min="2" max="2" width="20.85546875" customWidth="1"/>
    <col min="3" max="3" width="19.28515625" customWidth="1"/>
    <col min="4" max="4" width="16.42578125" customWidth="1"/>
    <col min="5" max="5" width="14.5703125" customWidth="1"/>
    <col min="6" max="6" width="13.28515625" customWidth="1"/>
    <col min="7" max="7" width="21.140625" customWidth="1"/>
    <col min="8" max="8" width="9.140625" customWidth="1"/>
    <col min="9" max="9" width="7.140625" customWidth="1"/>
  </cols>
  <sheetData>
    <row r="1" spans="1:7" ht="70.5" customHeight="1" x14ac:dyDescent="0.4">
      <c r="A1" s="32" t="s">
        <v>18</v>
      </c>
    </row>
    <row r="2" spans="1:7" ht="30.75" customHeight="1" x14ac:dyDescent="0.3">
      <c r="A2" s="31" t="s">
        <v>15</v>
      </c>
    </row>
    <row r="3" spans="1:7" x14ac:dyDescent="0.25">
      <c r="A3" s="52" t="s">
        <v>62</v>
      </c>
    </row>
    <row r="5" spans="1:7" ht="24.95" customHeight="1" x14ac:dyDescent="0.25">
      <c r="A5" s="1" t="s">
        <v>0</v>
      </c>
      <c r="B5" s="1"/>
      <c r="C5" s="61"/>
      <c r="D5" s="62"/>
      <c r="E5" s="62"/>
      <c r="F5" s="62"/>
      <c r="G5" s="62"/>
    </row>
    <row r="6" spans="1:7" ht="24.95" customHeight="1" x14ac:dyDescent="0.25">
      <c r="A6" s="63" t="s">
        <v>16</v>
      </c>
      <c r="B6" s="64"/>
      <c r="C6" s="65"/>
      <c r="D6" s="66"/>
    </row>
    <row r="7" spans="1:7" ht="24.95" customHeight="1" x14ac:dyDescent="0.25">
      <c r="A7" s="1" t="s">
        <v>1</v>
      </c>
      <c r="B7" s="78"/>
      <c r="C7" s="79"/>
      <c r="D7" s="1"/>
    </row>
    <row r="8" spans="1:7" ht="24.95" customHeight="1" x14ac:dyDescent="0.25">
      <c r="A8" s="1" t="s">
        <v>2</v>
      </c>
      <c r="B8" s="1" t="s">
        <v>3</v>
      </c>
      <c r="C8" s="1" t="s">
        <v>4</v>
      </c>
      <c r="D8" s="1" t="s">
        <v>5</v>
      </c>
    </row>
    <row r="9" spans="1:7" ht="24.95" customHeight="1" x14ac:dyDescent="0.25">
      <c r="B9" s="29"/>
      <c r="C9" s="29"/>
      <c r="D9" s="30"/>
    </row>
    <row r="10" spans="1:7" ht="24.95" customHeight="1" x14ac:dyDescent="0.25"/>
    <row r="11" spans="1:7" ht="24.95" customHeight="1" x14ac:dyDescent="0.25">
      <c r="A11" s="19"/>
      <c r="B11" s="20"/>
      <c r="C11" s="20"/>
      <c r="D11" s="20"/>
      <c r="E11" s="20"/>
      <c r="F11" s="20"/>
      <c r="G11" s="21" t="s">
        <v>6</v>
      </c>
    </row>
    <row r="12" spans="1:7" ht="33" customHeight="1" x14ac:dyDescent="0.25">
      <c r="A12" s="18" t="s">
        <v>20</v>
      </c>
      <c r="B12" s="22"/>
      <c r="C12" s="22"/>
      <c r="D12" s="22"/>
      <c r="E12" s="28" t="s">
        <v>25</v>
      </c>
      <c r="F12" s="22"/>
      <c r="G12" s="24">
        <f>G31</f>
        <v>0</v>
      </c>
    </row>
    <row r="13" spans="1:7" ht="29.25" customHeight="1" x14ac:dyDescent="0.25">
      <c r="A13" s="1" t="s">
        <v>17</v>
      </c>
      <c r="B13" s="1"/>
      <c r="C13" s="1"/>
      <c r="D13" s="1"/>
      <c r="E13" s="1"/>
      <c r="F13" s="1"/>
      <c r="G13" s="33">
        <v>0</v>
      </c>
    </row>
    <row r="14" spans="1:7" ht="30.75" customHeight="1" x14ac:dyDescent="0.25">
      <c r="A14" s="1" t="s">
        <v>7</v>
      </c>
      <c r="B14" s="1"/>
      <c r="C14" s="1"/>
      <c r="D14" s="1"/>
      <c r="E14" s="1"/>
      <c r="F14" s="1"/>
      <c r="G14" s="33">
        <v>0</v>
      </c>
    </row>
    <row r="15" spans="1:7" ht="30.75" customHeight="1" x14ac:dyDescent="0.25">
      <c r="A15" s="1" t="s">
        <v>8</v>
      </c>
      <c r="B15" s="1"/>
      <c r="C15" s="1"/>
      <c r="D15" s="1"/>
      <c r="E15" s="1"/>
      <c r="F15" s="1"/>
      <c r="G15" s="33">
        <v>0</v>
      </c>
    </row>
    <row r="16" spans="1:7" ht="32.25" customHeight="1" x14ac:dyDescent="0.25">
      <c r="A16" s="34" t="s">
        <v>27</v>
      </c>
      <c r="B16" s="35"/>
      <c r="C16" s="35"/>
      <c r="D16" s="35"/>
      <c r="E16" s="35"/>
      <c r="F16" s="35"/>
      <c r="G16" s="33">
        <v>0</v>
      </c>
    </row>
    <row r="17" spans="1:9" ht="33" customHeight="1" thickBot="1" x14ac:dyDescent="0.3">
      <c r="A17" s="25" t="s">
        <v>26</v>
      </c>
      <c r="B17" s="15"/>
      <c r="C17" s="15"/>
      <c r="D17" s="15"/>
      <c r="E17" s="15"/>
      <c r="F17" s="15"/>
      <c r="G17" s="37">
        <f>SUM(G12:G16)</f>
        <v>0</v>
      </c>
    </row>
    <row r="18" spans="1:9" ht="32.25" customHeight="1" thickBot="1" x14ac:dyDescent="0.3">
      <c r="A18" s="26" t="s">
        <v>19</v>
      </c>
      <c r="B18" s="1"/>
      <c r="C18" s="1"/>
      <c r="D18" s="1"/>
      <c r="E18" s="1"/>
      <c r="F18" s="38" t="s">
        <v>29</v>
      </c>
      <c r="G18" s="36">
        <f>G17*40/100</f>
        <v>0</v>
      </c>
    </row>
    <row r="19" spans="1:9" ht="35.25" customHeight="1" thickTop="1" thickBot="1" x14ac:dyDescent="0.3">
      <c r="A19" s="10" t="s">
        <v>9</v>
      </c>
      <c r="B19" s="5"/>
      <c r="C19" s="5"/>
      <c r="D19" s="5"/>
      <c r="E19" s="5"/>
      <c r="F19" s="3"/>
      <c r="G19" s="43">
        <f>G17+G18</f>
        <v>0</v>
      </c>
    </row>
    <row r="20" spans="1:9" ht="35.25" customHeight="1" thickBot="1" x14ac:dyDescent="0.3">
      <c r="A20" s="11" t="s">
        <v>31</v>
      </c>
      <c r="B20" s="6"/>
      <c r="C20" s="47">
        <v>0.19</v>
      </c>
      <c r="D20" s="6"/>
      <c r="E20" s="6"/>
      <c r="F20" s="6"/>
      <c r="G20" s="44">
        <f>G19*C20</f>
        <v>0</v>
      </c>
    </row>
    <row r="21" spans="1:9" s="16" customFormat="1" ht="36.75" customHeight="1" thickTop="1" thickBot="1" x14ac:dyDescent="0.3">
      <c r="A21" s="14" t="s">
        <v>10</v>
      </c>
      <c r="B21" s="8"/>
      <c r="C21" s="8"/>
      <c r="D21" s="8"/>
      <c r="E21" s="8"/>
      <c r="F21" s="7"/>
      <c r="G21" s="45">
        <f>G19+G20</f>
        <v>0</v>
      </c>
    </row>
    <row r="22" spans="1:9" ht="37.5" customHeight="1" thickBot="1" x14ac:dyDescent="0.3">
      <c r="A22" s="12" t="s">
        <v>33</v>
      </c>
      <c r="B22" s="13"/>
      <c r="C22" s="13"/>
      <c r="D22" s="13"/>
      <c r="E22" s="13"/>
      <c r="F22" s="13"/>
      <c r="G22" s="46">
        <f>G19*0.2</f>
        <v>0</v>
      </c>
    </row>
    <row r="23" spans="1:9" ht="24.95" customHeight="1" x14ac:dyDescent="0.25"/>
    <row r="24" spans="1:9" ht="24.95" customHeight="1" x14ac:dyDescent="0.3">
      <c r="A24" s="48" t="s">
        <v>11</v>
      </c>
      <c r="B24" s="2"/>
      <c r="C24" s="2"/>
      <c r="D24" s="2"/>
      <c r="E24" s="2"/>
      <c r="F24" s="2"/>
      <c r="G24" s="2"/>
      <c r="H24" s="17"/>
      <c r="I24" s="17"/>
    </row>
    <row r="25" spans="1:9" ht="24.95" customHeight="1" x14ac:dyDescent="0.25">
      <c r="A25" s="27"/>
      <c r="B25" s="1"/>
      <c r="C25" s="1"/>
      <c r="D25" s="67"/>
      <c r="E25" s="68"/>
      <c r="F25" s="69"/>
      <c r="G25" s="70"/>
    </row>
    <row r="26" spans="1:9" ht="18.75" customHeight="1" x14ac:dyDescent="0.25">
      <c r="A26" s="72" t="s">
        <v>12</v>
      </c>
      <c r="B26" s="74" t="s">
        <v>13</v>
      </c>
      <c r="C26" s="76" t="s">
        <v>24</v>
      </c>
      <c r="D26" s="49" t="s">
        <v>23</v>
      </c>
      <c r="E26" s="76" t="s">
        <v>22</v>
      </c>
      <c r="F26" s="49" t="s">
        <v>23</v>
      </c>
      <c r="G26" s="71"/>
    </row>
    <row r="27" spans="1:9" ht="29.25" customHeight="1" x14ac:dyDescent="0.25">
      <c r="A27" s="73"/>
      <c r="B27" s="75"/>
      <c r="C27" s="77"/>
      <c r="D27" s="50" t="s">
        <v>21</v>
      </c>
      <c r="E27" s="77"/>
      <c r="F27" s="51" t="s">
        <v>28</v>
      </c>
      <c r="G27" s="1" t="s">
        <v>14</v>
      </c>
    </row>
    <row r="28" spans="1:9" ht="33" customHeight="1" x14ac:dyDescent="0.25">
      <c r="A28" s="1" t="s">
        <v>35</v>
      </c>
      <c r="B28" s="30" t="s">
        <v>36</v>
      </c>
      <c r="C28" s="33">
        <v>6833</v>
      </c>
      <c r="D28" s="30">
        <v>52</v>
      </c>
      <c r="E28" s="30"/>
      <c r="F28" s="54"/>
      <c r="G28" s="23">
        <f>C28*E28</f>
        <v>0</v>
      </c>
    </row>
    <row r="29" spans="1:9" ht="24.95" customHeight="1" x14ac:dyDescent="0.25">
      <c r="A29" s="1"/>
      <c r="B29" s="30"/>
      <c r="C29" s="33"/>
      <c r="D29" s="30"/>
      <c r="E29" s="30"/>
      <c r="F29" s="4"/>
      <c r="G29" s="23"/>
    </row>
    <row r="30" spans="1:9" ht="33" customHeight="1" x14ac:dyDescent="0.25">
      <c r="A30" s="53" t="s">
        <v>34</v>
      </c>
      <c r="B30" s="30" t="s">
        <v>30</v>
      </c>
      <c r="C30" s="33"/>
      <c r="D30" s="30">
        <v>108</v>
      </c>
      <c r="E30" s="30"/>
      <c r="F30" s="54"/>
      <c r="G30" s="23">
        <f>D30*F30</f>
        <v>0</v>
      </c>
    </row>
    <row r="31" spans="1:9" s="42" customFormat="1" ht="24.95" customHeight="1" thickBot="1" x14ac:dyDescent="0.3">
      <c r="A31" s="39" t="s">
        <v>32</v>
      </c>
      <c r="B31" s="39"/>
      <c r="C31" s="39"/>
      <c r="D31" s="39"/>
      <c r="E31" s="39"/>
      <c r="F31" s="39"/>
      <c r="G31" s="40">
        <f>SUM(G28:G30)</f>
        <v>0</v>
      </c>
      <c r="H31" s="41"/>
      <c r="I31" s="41"/>
    </row>
    <row r="32" spans="1:9" ht="13.5" customHeight="1" x14ac:dyDescent="0.25">
      <c r="A32" s="9"/>
      <c r="B32" s="9"/>
      <c r="C32" s="9"/>
      <c r="D32" s="9"/>
      <c r="E32" s="9"/>
      <c r="F32" s="9"/>
      <c r="G32" s="9"/>
      <c r="H32" s="9"/>
      <c r="I32" s="9"/>
    </row>
    <row r="35" spans="3:4" x14ac:dyDescent="0.25">
      <c r="C35" s="56"/>
    </row>
    <row r="41" spans="3:4" x14ac:dyDescent="0.25">
      <c r="C41">
        <f>7790.37/D30</f>
        <v>72.133055555555558</v>
      </c>
      <c r="D41">
        <v>81.149687499999999</v>
      </c>
    </row>
  </sheetData>
  <mergeCells count="10">
    <mergeCell ref="C5:G5"/>
    <mergeCell ref="A6:B6"/>
    <mergeCell ref="C6:D6"/>
    <mergeCell ref="D25:F25"/>
    <mergeCell ref="G25:G26"/>
    <mergeCell ref="A26:A27"/>
    <mergeCell ref="B26:B27"/>
    <mergeCell ref="C26:C27"/>
    <mergeCell ref="B7:C7"/>
    <mergeCell ref="E26:E27"/>
  </mergeCells>
  <printOptions gridLines="1"/>
  <pageMargins left="0.70866141732283472" right="0.70866141732283472" top="0.78740157480314965" bottom="0.78740157480314965" header="0.31496062992125984" footer="0.31496062992125984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38"/>
  <sheetViews>
    <sheetView topLeftCell="A4" workbookViewId="0">
      <selection activeCell="H10" sqref="H10"/>
    </sheetView>
  </sheetViews>
  <sheetFormatPr baseColWidth="10" defaultRowHeight="15" x14ac:dyDescent="0.25"/>
  <cols>
    <col min="5" max="5" width="13.28515625" bestFit="1" customWidth="1"/>
  </cols>
  <sheetData>
    <row r="2" spans="5:16" x14ac:dyDescent="0.25">
      <c r="E2" t="s">
        <v>37</v>
      </c>
      <c r="F2">
        <v>2024</v>
      </c>
      <c r="J2">
        <v>2025</v>
      </c>
      <c r="N2">
        <v>2026</v>
      </c>
    </row>
    <row r="3" spans="5:16" x14ac:dyDescent="0.25">
      <c r="F3" t="s">
        <v>57</v>
      </c>
      <c r="G3" t="s">
        <v>58</v>
      </c>
      <c r="H3" t="s">
        <v>59</v>
      </c>
      <c r="J3" t="s">
        <v>57</v>
      </c>
      <c r="K3" t="s">
        <v>58</v>
      </c>
      <c r="L3" t="s">
        <v>59</v>
      </c>
      <c r="N3" t="s">
        <v>57</v>
      </c>
      <c r="O3" t="s">
        <v>58</v>
      </c>
      <c r="P3" t="s">
        <v>59</v>
      </c>
    </row>
    <row r="4" spans="5:16" x14ac:dyDescent="0.25">
      <c r="E4" t="s">
        <v>56</v>
      </c>
      <c r="F4" s="55">
        <v>123100</v>
      </c>
      <c r="G4" s="55">
        <f>F4/12</f>
        <v>10258.333333333334</v>
      </c>
      <c r="H4" s="55">
        <f>G4/165.55</f>
        <v>61.965166616329405</v>
      </c>
      <c r="I4" s="57"/>
      <c r="J4" s="55">
        <v>128200</v>
      </c>
      <c r="K4" s="55">
        <f t="shared" ref="K4:K22" si="0">J4/12</f>
        <v>10683.333333333334</v>
      </c>
      <c r="L4" s="55">
        <f t="shared" ref="L4:L7" si="1">K4/165.55</f>
        <v>64.532366857948247</v>
      </c>
      <c r="M4" s="55"/>
      <c r="N4" s="55">
        <v>128800</v>
      </c>
      <c r="O4" s="55">
        <f t="shared" ref="O4:O22" si="2">N4/12</f>
        <v>10733.333333333334</v>
      </c>
      <c r="P4" s="55">
        <f t="shared" ref="P4:P7" si="3">O4/165.55</f>
        <v>64.834390415785762</v>
      </c>
    </row>
    <row r="5" spans="5:16" x14ac:dyDescent="0.25">
      <c r="E5" t="s">
        <v>38</v>
      </c>
      <c r="F5" s="55">
        <v>110900</v>
      </c>
      <c r="G5" s="55">
        <f t="shared" ref="G5:G22" si="4">F5/12</f>
        <v>9241.6666666666661</v>
      </c>
      <c r="H5" s="55">
        <f t="shared" ref="H5:H22" si="5">G5/165.55</f>
        <v>55.824020940300002</v>
      </c>
      <c r="I5" s="57"/>
      <c r="J5" s="55">
        <v>115400</v>
      </c>
      <c r="K5" s="55">
        <f t="shared" si="0"/>
        <v>9616.6666666666661</v>
      </c>
      <c r="L5" s="55">
        <f t="shared" si="1"/>
        <v>58.089197624081336</v>
      </c>
      <c r="M5" s="55"/>
      <c r="N5" s="55">
        <v>115900</v>
      </c>
      <c r="O5" s="55">
        <f t="shared" si="2"/>
        <v>9658.3333333333339</v>
      </c>
      <c r="P5" s="55">
        <f t="shared" si="3"/>
        <v>58.340883922279268</v>
      </c>
    </row>
    <row r="6" spans="5:16" x14ac:dyDescent="0.25">
      <c r="E6" t="s">
        <v>39</v>
      </c>
      <c r="F6" s="55">
        <v>100000</v>
      </c>
      <c r="G6" s="55">
        <f t="shared" si="4"/>
        <v>8333.3333333333339</v>
      </c>
      <c r="H6" s="55">
        <f t="shared" si="5"/>
        <v>50.33725963958522</v>
      </c>
      <c r="I6" s="57"/>
      <c r="J6" s="55">
        <v>104000</v>
      </c>
      <c r="K6" s="55">
        <f t="shared" si="0"/>
        <v>8666.6666666666661</v>
      </c>
      <c r="L6" s="55">
        <f t="shared" si="1"/>
        <v>52.350750025168622</v>
      </c>
      <c r="M6" s="55"/>
      <c r="N6" s="55">
        <v>104500</v>
      </c>
      <c r="O6" s="55">
        <f t="shared" si="2"/>
        <v>8708.3333333333339</v>
      </c>
      <c r="P6" s="55">
        <f t="shared" si="3"/>
        <v>52.602436323366554</v>
      </c>
    </row>
    <row r="7" spans="5:16" x14ac:dyDescent="0.25">
      <c r="E7" t="s">
        <v>40</v>
      </c>
      <c r="F7" s="55">
        <v>104000</v>
      </c>
      <c r="G7" s="55">
        <f t="shared" si="4"/>
        <v>8666.6666666666661</v>
      </c>
      <c r="H7" s="55">
        <f t="shared" si="5"/>
        <v>52.350750025168622</v>
      </c>
      <c r="I7" s="57"/>
      <c r="J7" s="55">
        <v>108200</v>
      </c>
      <c r="K7" s="55">
        <f t="shared" si="0"/>
        <v>9016.6666666666661</v>
      </c>
      <c r="L7" s="55">
        <f t="shared" si="1"/>
        <v>54.464914930031199</v>
      </c>
      <c r="M7" s="55"/>
      <c r="N7" s="55">
        <v>108700</v>
      </c>
      <c r="O7" s="55">
        <f t="shared" si="2"/>
        <v>9058.3333333333339</v>
      </c>
      <c r="P7" s="55">
        <f t="shared" si="3"/>
        <v>54.716601228229138</v>
      </c>
    </row>
    <row r="8" spans="5:16" x14ac:dyDescent="0.25">
      <c r="E8" t="s">
        <v>41</v>
      </c>
      <c r="F8" s="55">
        <v>82000</v>
      </c>
      <c r="G8" s="55">
        <f t="shared" si="4"/>
        <v>6833.333333333333</v>
      </c>
      <c r="H8" s="55">
        <f>G8/132.386363636364</f>
        <v>51.616595135908298</v>
      </c>
      <c r="I8" s="57"/>
      <c r="J8" s="55">
        <v>85100</v>
      </c>
      <c r="K8" s="55">
        <f t="shared" si="0"/>
        <v>7091.666666666667</v>
      </c>
      <c r="L8" s="55">
        <f t="shared" ref="L8" si="6">K8/132.386363636364</f>
        <v>53.56795422031459</v>
      </c>
      <c r="M8" s="55"/>
      <c r="N8" s="55">
        <v>85500</v>
      </c>
      <c r="O8" s="55">
        <f t="shared" si="2"/>
        <v>7125</v>
      </c>
      <c r="P8" s="55">
        <f t="shared" ref="P8" si="7">O8/132.386363636364</f>
        <v>53.81974248927024</v>
      </c>
    </row>
    <row r="9" spans="5:16" x14ac:dyDescent="0.25">
      <c r="E9" t="s">
        <v>42</v>
      </c>
      <c r="F9" s="55">
        <v>90900</v>
      </c>
      <c r="G9" s="55">
        <f t="shared" si="4"/>
        <v>7575</v>
      </c>
      <c r="H9" s="55">
        <f t="shared" si="5"/>
        <v>45.756569012382961</v>
      </c>
      <c r="I9" s="57"/>
      <c r="J9" s="55">
        <v>94400</v>
      </c>
      <c r="K9" s="55">
        <f t="shared" si="0"/>
        <v>7866.666666666667</v>
      </c>
      <c r="L9" s="55">
        <f t="shared" ref="L9:L22" si="8">K9/165.55</f>
        <v>47.518373099768446</v>
      </c>
      <c r="M9" s="55"/>
      <c r="N9" s="55">
        <v>94800</v>
      </c>
      <c r="O9" s="55">
        <f t="shared" si="2"/>
        <v>7900</v>
      </c>
      <c r="P9" s="55">
        <f t="shared" ref="P9:P22" si="9">O9/165.55</f>
        <v>47.719722138326787</v>
      </c>
    </row>
    <row r="10" spans="5:16" x14ac:dyDescent="0.25">
      <c r="E10" t="s">
        <v>43</v>
      </c>
      <c r="F10" s="55">
        <v>81200</v>
      </c>
      <c r="G10" s="55">
        <f t="shared" si="4"/>
        <v>6766.666666666667</v>
      </c>
      <c r="H10" s="55">
        <f t="shared" si="5"/>
        <v>40.873854827343202</v>
      </c>
      <c r="I10" s="57"/>
      <c r="J10" s="55">
        <v>84300</v>
      </c>
      <c r="K10" s="55">
        <f t="shared" si="0"/>
        <v>7025</v>
      </c>
      <c r="L10" s="55">
        <f t="shared" si="8"/>
        <v>42.434309876170339</v>
      </c>
      <c r="M10" s="55"/>
      <c r="N10" s="55">
        <v>84600</v>
      </c>
      <c r="O10" s="55">
        <f t="shared" si="2"/>
        <v>7050</v>
      </c>
      <c r="P10" s="55">
        <f t="shared" si="9"/>
        <v>42.585321655089096</v>
      </c>
    </row>
    <row r="11" spans="5:16" x14ac:dyDescent="0.25">
      <c r="E11" t="s">
        <v>44</v>
      </c>
      <c r="F11" s="55">
        <v>72700</v>
      </c>
      <c r="G11" s="55">
        <f t="shared" si="4"/>
        <v>6058.333333333333</v>
      </c>
      <c r="H11" s="55">
        <f t="shared" si="5"/>
        <v>36.595187757978451</v>
      </c>
      <c r="I11" s="57"/>
      <c r="J11" s="55">
        <v>75400</v>
      </c>
      <c r="K11" s="55">
        <f t="shared" si="0"/>
        <v>6283.333333333333</v>
      </c>
      <c r="L11" s="55">
        <f t="shared" si="8"/>
        <v>37.954293768247254</v>
      </c>
      <c r="M11" s="55"/>
      <c r="N11" s="55">
        <v>75700</v>
      </c>
      <c r="O11" s="55">
        <f t="shared" si="2"/>
        <v>6308.333333333333</v>
      </c>
      <c r="P11" s="55">
        <f t="shared" si="9"/>
        <v>38.105305547166004</v>
      </c>
    </row>
    <row r="12" spans="5:16" x14ac:dyDescent="0.25">
      <c r="E12" t="s">
        <v>45</v>
      </c>
      <c r="F12" s="55">
        <v>67100</v>
      </c>
      <c r="G12" s="55">
        <f t="shared" si="4"/>
        <v>5591.666666666667</v>
      </c>
      <c r="H12" s="55">
        <f t="shared" si="5"/>
        <v>33.776301218161684</v>
      </c>
      <c r="I12" s="57"/>
      <c r="J12" s="55">
        <v>69400</v>
      </c>
      <c r="K12" s="55">
        <f t="shared" si="0"/>
        <v>5783.333333333333</v>
      </c>
      <c r="L12" s="55">
        <f t="shared" si="8"/>
        <v>34.93405818987214</v>
      </c>
      <c r="M12" s="55"/>
      <c r="N12" s="55">
        <v>69700</v>
      </c>
      <c r="O12" s="55">
        <f t="shared" si="2"/>
        <v>5808.333333333333</v>
      </c>
      <c r="P12" s="55">
        <f t="shared" si="9"/>
        <v>35.085069968790897</v>
      </c>
    </row>
    <row r="13" spans="5:16" x14ac:dyDescent="0.25">
      <c r="E13" s="58" t="s">
        <v>46</v>
      </c>
      <c r="F13" s="59">
        <v>80900</v>
      </c>
      <c r="G13" s="59">
        <f t="shared" si="4"/>
        <v>6741.666666666667</v>
      </c>
      <c r="H13" s="59">
        <f t="shared" si="5"/>
        <v>40.722843048424444</v>
      </c>
      <c r="I13" s="60"/>
      <c r="J13" s="59">
        <v>70600</v>
      </c>
      <c r="K13" s="59">
        <f t="shared" si="0"/>
        <v>5883.333333333333</v>
      </c>
      <c r="L13" s="59">
        <f t="shared" si="8"/>
        <v>35.538105305547163</v>
      </c>
      <c r="M13" s="59"/>
      <c r="N13" s="59">
        <v>70900</v>
      </c>
      <c r="O13" s="59">
        <f t="shared" si="2"/>
        <v>5908.333333333333</v>
      </c>
      <c r="P13" s="59">
        <f t="shared" si="9"/>
        <v>35.68911708446592</v>
      </c>
    </row>
    <row r="14" spans="5:16" x14ac:dyDescent="0.25">
      <c r="E14" t="s">
        <v>47</v>
      </c>
      <c r="F14" s="55">
        <v>59600</v>
      </c>
      <c r="G14" s="55">
        <f t="shared" si="4"/>
        <v>4966.666666666667</v>
      </c>
      <c r="H14" s="55">
        <f t="shared" si="5"/>
        <v>30.001006745192793</v>
      </c>
      <c r="I14" s="57"/>
      <c r="J14" s="55">
        <v>61600</v>
      </c>
      <c r="K14" s="55">
        <f t="shared" si="0"/>
        <v>5133.333333333333</v>
      </c>
      <c r="L14" s="55">
        <f t="shared" si="8"/>
        <v>31.007751937984491</v>
      </c>
      <c r="M14" s="55"/>
      <c r="N14" s="55">
        <v>61800</v>
      </c>
      <c r="O14" s="55">
        <f t="shared" si="2"/>
        <v>5150</v>
      </c>
      <c r="P14" s="55">
        <f t="shared" si="9"/>
        <v>31.108426457263665</v>
      </c>
    </row>
    <row r="15" spans="5:16" x14ac:dyDescent="0.25">
      <c r="E15" t="s">
        <v>48</v>
      </c>
      <c r="F15" s="55">
        <v>62000</v>
      </c>
      <c r="G15" s="55">
        <f t="shared" si="4"/>
        <v>5166.666666666667</v>
      </c>
      <c r="H15" s="55">
        <f t="shared" si="5"/>
        <v>31.209100976542835</v>
      </c>
      <c r="I15" s="57"/>
      <c r="J15" s="55">
        <v>64000</v>
      </c>
      <c r="K15" s="55">
        <f t="shared" si="0"/>
        <v>5333.333333333333</v>
      </c>
      <c r="L15" s="55">
        <f t="shared" si="8"/>
        <v>32.21584616933454</v>
      </c>
      <c r="M15" s="55"/>
      <c r="N15" s="55">
        <v>64300</v>
      </c>
      <c r="O15" s="55">
        <f t="shared" si="2"/>
        <v>5358.333333333333</v>
      </c>
      <c r="P15" s="55">
        <f t="shared" si="9"/>
        <v>32.366857948253291</v>
      </c>
    </row>
    <row r="16" spans="5:16" x14ac:dyDescent="0.25">
      <c r="E16" t="s">
        <v>49</v>
      </c>
      <c r="F16" s="55">
        <v>52100</v>
      </c>
      <c r="G16" s="55">
        <f t="shared" si="4"/>
        <v>4341.666666666667</v>
      </c>
      <c r="H16" s="55">
        <f t="shared" si="5"/>
        <v>26.225712272223902</v>
      </c>
      <c r="I16" s="57"/>
      <c r="J16" s="55">
        <v>53700</v>
      </c>
      <c r="K16" s="55">
        <f t="shared" si="0"/>
        <v>4475</v>
      </c>
      <c r="L16" s="55">
        <f t="shared" si="8"/>
        <v>27.031108426457262</v>
      </c>
      <c r="M16" s="55"/>
      <c r="N16" s="55">
        <v>53900</v>
      </c>
      <c r="O16" s="55">
        <f t="shared" si="2"/>
        <v>4491.666666666667</v>
      </c>
      <c r="P16" s="55">
        <f t="shared" si="9"/>
        <v>27.131782945736433</v>
      </c>
    </row>
    <row r="17" spans="1:16" x14ac:dyDescent="0.25">
      <c r="E17" t="s">
        <v>50</v>
      </c>
      <c r="F17" s="55">
        <v>54200</v>
      </c>
      <c r="G17" s="55">
        <f t="shared" si="4"/>
        <v>4516.666666666667</v>
      </c>
      <c r="H17" s="55">
        <f t="shared" si="5"/>
        <v>27.28279472465519</v>
      </c>
      <c r="I17" s="57"/>
      <c r="J17" s="55">
        <v>55900</v>
      </c>
      <c r="K17" s="55">
        <f t="shared" si="0"/>
        <v>4658.333333333333</v>
      </c>
      <c r="L17" s="55">
        <f t="shared" si="8"/>
        <v>28.138528138528134</v>
      </c>
      <c r="M17" s="55"/>
      <c r="N17" s="55">
        <v>56100</v>
      </c>
      <c r="O17" s="55">
        <f t="shared" si="2"/>
        <v>4675</v>
      </c>
      <c r="P17" s="55">
        <f t="shared" si="9"/>
        <v>28.239202657807308</v>
      </c>
    </row>
    <row r="18" spans="1:16" x14ac:dyDescent="0.25">
      <c r="E18" t="s">
        <v>51</v>
      </c>
      <c r="F18" s="55">
        <v>50500</v>
      </c>
      <c r="G18" s="55">
        <f t="shared" si="4"/>
        <v>4208.333333333333</v>
      </c>
      <c r="H18" s="55">
        <f t="shared" si="5"/>
        <v>25.420316117990534</v>
      </c>
      <c r="I18" s="57"/>
      <c r="J18" s="55">
        <v>52000</v>
      </c>
      <c r="K18" s="55">
        <f t="shared" si="0"/>
        <v>4333.333333333333</v>
      </c>
      <c r="L18" s="55">
        <f t="shared" si="8"/>
        <v>26.175375012584311</v>
      </c>
      <c r="M18" s="55"/>
      <c r="N18" s="55">
        <v>52200</v>
      </c>
      <c r="O18" s="55">
        <f t="shared" si="2"/>
        <v>4350</v>
      </c>
      <c r="P18" s="55">
        <f t="shared" si="9"/>
        <v>26.276049531863485</v>
      </c>
    </row>
    <row r="19" spans="1:16" x14ac:dyDescent="0.25">
      <c r="E19" t="s">
        <v>52</v>
      </c>
      <c r="F19" s="55">
        <v>48200</v>
      </c>
      <c r="G19" s="55">
        <f t="shared" si="4"/>
        <v>4016.6666666666665</v>
      </c>
      <c r="H19" s="55">
        <f t="shared" si="5"/>
        <v>24.262559146280076</v>
      </c>
      <c r="I19" s="57"/>
      <c r="J19" s="55">
        <v>49600</v>
      </c>
      <c r="K19" s="55">
        <f t="shared" si="0"/>
        <v>4133.333333333333</v>
      </c>
      <c r="L19" s="55">
        <f t="shared" si="8"/>
        <v>24.967280781234265</v>
      </c>
      <c r="M19" s="55"/>
      <c r="N19" s="55">
        <v>49800</v>
      </c>
      <c r="O19" s="55">
        <f t="shared" si="2"/>
        <v>4150</v>
      </c>
      <c r="P19" s="55">
        <f t="shared" si="9"/>
        <v>25.067955300513439</v>
      </c>
    </row>
    <row r="20" spans="1:16" x14ac:dyDescent="0.25">
      <c r="E20" t="s">
        <v>53</v>
      </c>
      <c r="F20" s="55">
        <v>50800</v>
      </c>
      <c r="G20" s="55">
        <f t="shared" si="4"/>
        <v>4233.333333333333</v>
      </c>
      <c r="H20" s="55">
        <f t="shared" si="5"/>
        <v>25.571327896909288</v>
      </c>
      <c r="I20" s="57"/>
      <c r="J20" s="55">
        <v>52300</v>
      </c>
      <c r="K20" s="55">
        <f t="shared" si="0"/>
        <v>4358.333333333333</v>
      </c>
      <c r="L20" s="55">
        <f t="shared" si="8"/>
        <v>26.326386791503069</v>
      </c>
      <c r="M20" s="55"/>
      <c r="N20" s="55">
        <v>52600</v>
      </c>
      <c r="O20" s="55">
        <f t="shared" si="2"/>
        <v>4383.333333333333</v>
      </c>
      <c r="P20" s="55">
        <f t="shared" si="9"/>
        <v>26.477398570421823</v>
      </c>
    </row>
    <row r="21" spans="1:16" x14ac:dyDescent="0.25">
      <c r="E21" t="s">
        <v>54</v>
      </c>
      <c r="F21" s="55">
        <v>48200</v>
      </c>
      <c r="G21" s="55">
        <f t="shared" si="4"/>
        <v>4016.6666666666665</v>
      </c>
      <c r="H21" s="55">
        <f t="shared" si="5"/>
        <v>24.262559146280076</v>
      </c>
      <c r="I21" s="57"/>
      <c r="J21" s="55">
        <v>49600</v>
      </c>
      <c r="K21" s="55">
        <f t="shared" si="0"/>
        <v>4133.333333333333</v>
      </c>
      <c r="L21" s="55">
        <f t="shared" si="8"/>
        <v>24.967280781234265</v>
      </c>
      <c r="M21" s="55"/>
      <c r="N21" s="55">
        <v>49800</v>
      </c>
      <c r="O21" s="55">
        <f t="shared" si="2"/>
        <v>4150</v>
      </c>
      <c r="P21" s="55">
        <f t="shared" si="9"/>
        <v>25.067955300513439</v>
      </c>
    </row>
    <row r="22" spans="1:16" x14ac:dyDescent="0.25">
      <c r="E22" t="s">
        <v>55</v>
      </c>
      <c r="F22" s="55">
        <v>39100</v>
      </c>
      <c r="G22" s="55">
        <f t="shared" si="4"/>
        <v>3258.3333333333335</v>
      </c>
      <c r="H22" s="55">
        <f t="shared" si="5"/>
        <v>19.68186851907782</v>
      </c>
      <c r="I22" s="57"/>
      <c r="J22" s="55">
        <v>40100</v>
      </c>
      <c r="K22" s="55">
        <f t="shared" si="0"/>
        <v>3341.6666666666665</v>
      </c>
      <c r="L22" s="55">
        <f t="shared" si="8"/>
        <v>20.185241115473673</v>
      </c>
      <c r="M22" s="55"/>
      <c r="N22" s="55">
        <v>40200</v>
      </c>
      <c r="O22" s="55">
        <f t="shared" si="2"/>
        <v>3350</v>
      </c>
      <c r="P22" s="55">
        <f t="shared" si="9"/>
        <v>20.235578375113256</v>
      </c>
    </row>
    <row r="23" spans="1:16" x14ac:dyDescent="0.25">
      <c r="C23" s="55"/>
    </row>
    <row r="25" spans="1:16" x14ac:dyDescent="0.25">
      <c r="A25" s="55"/>
      <c r="C25" s="55"/>
      <c r="E25" t="s">
        <v>30</v>
      </c>
      <c r="F25" s="55">
        <v>114700</v>
      </c>
      <c r="G25" s="55">
        <f t="shared" ref="G25:G27" si="10">F25/12</f>
        <v>9558.3333333333339</v>
      </c>
      <c r="H25" s="55">
        <f>G25/88.15</f>
        <v>108.43259595386651</v>
      </c>
      <c r="I25" s="57"/>
      <c r="J25" s="55">
        <v>125400</v>
      </c>
      <c r="K25" s="55">
        <f t="shared" ref="K25:K27" si="11">J25/12</f>
        <v>10450</v>
      </c>
      <c r="L25" s="55">
        <f>K25/81.1496875</f>
        <v>128.77437143550307</v>
      </c>
      <c r="M25" s="55"/>
      <c r="N25" s="55">
        <v>126000</v>
      </c>
      <c r="O25" s="55">
        <f t="shared" ref="O25:O27" si="12">N25/12</f>
        <v>10500</v>
      </c>
      <c r="P25" s="55">
        <f>O25/81.1496875</f>
        <v>129.39051675337629</v>
      </c>
    </row>
    <row r="26" spans="1:16" x14ac:dyDescent="0.25">
      <c r="E26" t="s">
        <v>60</v>
      </c>
      <c r="F26" s="55">
        <v>93700</v>
      </c>
      <c r="G26" s="55">
        <f t="shared" si="10"/>
        <v>7808.333333333333</v>
      </c>
      <c r="H26" s="55">
        <f t="shared" ref="H26:H27" si="13">G26/88.15</f>
        <v>88.580071847230087</v>
      </c>
      <c r="I26" s="57"/>
      <c r="J26" s="55">
        <v>102800</v>
      </c>
      <c r="K26" s="55">
        <f t="shared" si="11"/>
        <v>8566.6666666666661</v>
      </c>
      <c r="L26" s="55">
        <f>K26/81.1496875</f>
        <v>105.56623112894509</v>
      </c>
      <c r="M26" s="55"/>
      <c r="N26" s="55">
        <v>103300</v>
      </c>
      <c r="O26" s="55">
        <f t="shared" si="12"/>
        <v>8608.3333333333339</v>
      </c>
      <c r="P26" s="55">
        <f t="shared" ref="P26:P27" si="14">O26/81.1496875</f>
        <v>106.07968556050612</v>
      </c>
    </row>
    <row r="27" spans="1:16" x14ac:dyDescent="0.25">
      <c r="E27" t="s">
        <v>61</v>
      </c>
      <c r="F27" s="55">
        <v>74400</v>
      </c>
      <c r="G27" s="55">
        <f t="shared" si="10"/>
        <v>6200</v>
      </c>
      <c r="H27" s="55">
        <f t="shared" si="13"/>
        <v>70.334656834940432</v>
      </c>
      <c r="I27" s="57"/>
      <c r="J27" s="55">
        <v>79900</v>
      </c>
      <c r="K27" s="55">
        <f t="shared" si="11"/>
        <v>6658.333333333333</v>
      </c>
      <c r="L27" s="55">
        <f>K27/81.1496875</f>
        <v>82.050018163450517</v>
      </c>
      <c r="M27" s="55"/>
      <c r="N27" s="55">
        <v>80300</v>
      </c>
      <c r="O27" s="55">
        <f t="shared" si="12"/>
        <v>6691.666666666667</v>
      </c>
      <c r="P27" s="55">
        <f t="shared" si="14"/>
        <v>82.460781708699329</v>
      </c>
    </row>
    <row r="28" spans="1:16" x14ac:dyDescent="0.25">
      <c r="C28" s="55"/>
    </row>
    <row r="29" spans="1:16" x14ac:dyDescent="0.25">
      <c r="C29" s="55"/>
    </row>
    <row r="31" spans="1:16" x14ac:dyDescent="0.25">
      <c r="C31" s="55"/>
    </row>
    <row r="32" spans="1:16" x14ac:dyDescent="0.25">
      <c r="C32" s="55"/>
    </row>
    <row r="34" spans="3:3" x14ac:dyDescent="0.25">
      <c r="C34" s="55"/>
    </row>
    <row r="35" spans="3:3" x14ac:dyDescent="0.25">
      <c r="C35" s="55"/>
    </row>
    <row r="37" spans="3:3" x14ac:dyDescent="0.25">
      <c r="C37" s="55"/>
    </row>
    <row r="38" spans="3:3" x14ac:dyDescent="0.25">
      <c r="C38" s="55"/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252FB171DF1C48AB785C17F943987E" ma:contentTypeVersion="14" ma:contentTypeDescription="Create a new document." ma:contentTypeScope="" ma:versionID="4daef93d58dfbf482ae314dd173013c3">
  <xsd:schema xmlns:xsd="http://www.w3.org/2001/XMLSchema" xmlns:xs="http://www.w3.org/2001/XMLSchema" xmlns:p="http://schemas.microsoft.com/office/2006/metadata/properties" xmlns:ns3="9e47bd8d-4320-4a9e-ade4-57564099b61f" xmlns:ns4="d26bcf49-1728-474a-99ca-17afc5d9a00c" targetNamespace="http://schemas.microsoft.com/office/2006/metadata/properties" ma:root="true" ma:fieldsID="fd7669a145d86569583875d09acf3d94" ns3:_="" ns4:_="">
    <xsd:import namespace="9e47bd8d-4320-4a9e-ade4-57564099b61f"/>
    <xsd:import namespace="d26bcf49-1728-474a-99ca-17afc5d9a00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47bd8d-4320-4a9e-ade4-57564099b61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6bcf49-1728-474a-99ca-17afc5d9a0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313AACA-1E2C-4657-8B40-1B6B9E5973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2BA02D-3784-4E2A-84DB-D145CF07F1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47bd8d-4320-4a9e-ade4-57564099b61f"/>
    <ds:schemaRef ds:uri="d26bcf49-1728-474a-99ca-17afc5d9a0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E5216ED-AE4C-4CE3-B09D-390042F10D42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purl.org/dc/elements/1.1/"/>
    <ds:schemaRef ds:uri="d26bcf49-1728-474a-99ca-17afc5d9a00c"/>
    <ds:schemaRef ds:uri="9e47bd8d-4320-4a9e-ade4-57564099b61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Vordruck Kalkulation</vt:lpstr>
      <vt:lpstr>Tabelle1</vt:lpstr>
      <vt:lpstr>'Vordruck Kalkulation'!Druckbereich</vt:lpstr>
    </vt:vector>
  </TitlesOfParts>
  <Company>Universität Tübingen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Inna Dreiling</dc:creator>
  <cp:lastModifiedBy>Martina Rodi</cp:lastModifiedBy>
  <cp:lastPrinted>2021-11-04T11:28:16Z</cp:lastPrinted>
  <dcterms:created xsi:type="dcterms:W3CDTF">2014-09-18T06:28:46Z</dcterms:created>
  <dcterms:modified xsi:type="dcterms:W3CDTF">2024-06-05T08:28:04Z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0x01010019252FB171DF1C48AB785C17F943987E</vt:lpwstr>
  </property>
</Properties>
</file>