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ez7\abt2\0_Allgemeines\Homepageumgestaltung ab 2021\hochgeladene Dokumente\2026\"/>
    </mc:Choice>
  </mc:AlternateContent>
  <xr:revisionPtr revIDLastSave="0" documentId="8_{A53B5BA1-7B6F-4384-9706-B5F38D8F050E}" xr6:coauthVersionLast="47" xr6:coauthVersionMax="47" xr10:uidLastSave="{00000000-0000-0000-0000-000000000000}"/>
  <bookViews>
    <workbookView xWindow="28680" yWindow="-120" windowWidth="29040" windowHeight="17520" xr2:uid="{28215916-5E77-44CB-8825-A5C9C9B458D2}"/>
  </bookViews>
  <sheets>
    <sheet name="Eingabe" sheetId="3" r:id="rId1"/>
    <sheet name="Druckformular" sheetId="4" r:id="rId2"/>
    <sheet name="Listen" sheetId="2" state="hidden" r:id="rId3"/>
    <sheet name="Hilfsblatt" sheetId="5" state="hidden" r:id="rId4"/>
  </sheets>
  <definedNames>
    <definedName name="Ansprechpartner">Eingabe!$B$5</definedName>
    <definedName name="Ansprechperson">Eingabe!$B$5</definedName>
    <definedName name="BIC">Eingabe!#REF!</definedName>
    <definedName name="bis">Eingabe!$E$28</definedName>
    <definedName name="_xlnm.Print_Area" localSheetId="1">Druckformular!$A$1:$I$67</definedName>
    <definedName name="EMail">Eingabe!$B$25</definedName>
    <definedName name="Fachbereich">Eingabe!$B$14</definedName>
    <definedName name="Fakultät">Eingabe!$B$13</definedName>
    <definedName name="Hausnummer">Eingabe!$B$7</definedName>
    <definedName name="IBAN">Eingabe!#REF!</definedName>
    <definedName name="Kontaktnachname">Eingabe!$B$23</definedName>
    <definedName name="Kontaktvorname">Eingabe!$B$22</definedName>
    <definedName name="Kontoinhaber">Eingabe!#REF!</definedName>
    <definedName name="Kreditinstitut">Eingabe!#REF!</definedName>
    <definedName name="Name">Eingabe!$B$4</definedName>
    <definedName name="Ort">Eingabe!$B$10</definedName>
    <definedName name="Overhead">Listen!$C$2</definedName>
    <definedName name="Personalmittel">Listen!$A$2:$A$9</definedName>
    <definedName name="PLZ">Eingabe!$B$9</definedName>
    <definedName name="Projektleiter">Eingabe!$B$20</definedName>
    <definedName name="Projekttitel">Eingabe!$B$27</definedName>
    <definedName name="PSP">Eingabe!$F$59</definedName>
    <definedName name="Sachmittel">Listen!$B$2:$B$8</definedName>
    <definedName name="Strasse">Eingabe!$B$6</definedName>
    <definedName name="Telefon">Eingabe!$B$24</definedName>
    <definedName name="Titel">Eingabe!$B$18</definedName>
    <definedName name="Verwendungszweck">Eingabe!$B$59</definedName>
    <definedName name="von">Eingabe!$B$28</definedName>
    <definedName name="Vorname">Eingabe!$B$19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F7" i="4" l="1" a="1"/>
  <c r="F5" i="4"/>
  <c r="G13" i="3"/>
  <c r="G1" i="2" a="1"/>
  <c r="B9" i="4"/>
  <c r="D20" i="4" l="1"/>
  <c r="B2" i="5" l="1" a="1"/>
  <c r="A2" i="5" a="1"/>
  <c r="E22" i="4" l="1"/>
  <c r="D63" i="4" l="1"/>
  <c r="F53" i="3"/>
  <c r="F44" i="3"/>
  <c r="F45" i="3"/>
  <c r="F46" i="3"/>
  <c r="F47" i="3"/>
  <c r="F48" i="3"/>
  <c r="F49" i="3"/>
  <c r="F43" i="3"/>
  <c r="F32" i="3"/>
  <c r="F34" i="3"/>
  <c r="F35" i="3"/>
  <c r="F36" i="3"/>
  <c r="F37" i="3"/>
  <c r="F38" i="3"/>
  <c r="F39" i="3"/>
  <c r="F33" i="3"/>
  <c r="C16" i="4"/>
  <c r="B8" i="4" a="1"/>
  <c r="B10" i="4"/>
  <c r="B7" i="4" a="1"/>
  <c r="E40" i="3"/>
  <c r="E50" i="3"/>
  <c r="E55" i="3" l="1"/>
  <c r="J27" i="4" l="1" a="1"/>
  <c r="B61" i="3" a="1"/>
  <c r="E54" i="3"/>
  <c r="E57" i="3"/>
  <c r="H27" i="4" l="1" a="1"/>
  <c r="B27" i="4" a="1"/>
  <c r="B2" i="5"/>
  <c r="A2" i="5"/>
  <c r="G1" i="2"/>
  <c r="J27" i="4"/>
  <c r="H27" i="4"/>
  <c r="B27" i="4"/>
  <c r="B8" i="4"/>
  <c r="F7" i="4"/>
  <c r="B7" i="4"/>
  <c r="B61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<sst xmlns="http://schemas.openxmlformats.org/spreadsheetml/2006/main" count="182" uniqueCount="119">
  <si>
    <t>Absender</t>
  </si>
  <si>
    <t>Betrag</t>
  </si>
  <si>
    <t>Personalmittel</t>
  </si>
  <si>
    <t>Sachmittel</t>
  </si>
  <si>
    <t>Summe Sachmittel</t>
  </si>
  <si>
    <t>Overhead</t>
  </si>
  <si>
    <t>Projektpauschale</t>
  </si>
  <si>
    <t>Summe Overhead</t>
  </si>
  <si>
    <t>Prüfstatus</t>
  </si>
  <si>
    <t>Empfänger</t>
  </si>
  <si>
    <t>MITTELANFORDERUNG</t>
  </si>
  <si>
    <t>Summe Personalmittel</t>
  </si>
  <si>
    <t>Professuren W1-W3</t>
  </si>
  <si>
    <t>Postdoktorand*in oder Vergleichbare E14-E15</t>
  </si>
  <si>
    <t>Doktorand*in oder Vergleichbare E13</t>
  </si>
  <si>
    <t>Hilfskräfte</t>
  </si>
  <si>
    <t>Nichtwissenschaftliche*r Mitarbeiter*in E9-E12</t>
  </si>
  <si>
    <t>Nichtwissenschaftliche*r Mitarbeiter*in E2-E8</t>
  </si>
  <si>
    <t>Eigene Stelle</t>
  </si>
  <si>
    <t>Sonst. Personalkosten</t>
  </si>
  <si>
    <t>Geräte bis 10.000 €, Software, etc.</t>
  </si>
  <si>
    <t>Geräte bis 50.000 €</t>
  </si>
  <si>
    <t>Geräteselbstbeschaffung  über 50.000 €</t>
  </si>
  <si>
    <t>Publikationen</t>
  </si>
  <si>
    <t>Fakultät / Zentrale Einrichtung</t>
  </si>
  <si>
    <t>Strasse</t>
  </si>
  <si>
    <t>PLZ</t>
  </si>
  <si>
    <t>Ort</t>
  </si>
  <si>
    <t>Fachbereich</t>
  </si>
  <si>
    <t>Institut</t>
  </si>
  <si>
    <t>Lehrstuhl</t>
  </si>
  <si>
    <t>Abteilung</t>
  </si>
  <si>
    <t>Vorname</t>
  </si>
  <si>
    <t>Telefon</t>
  </si>
  <si>
    <t>E-Mail</t>
  </si>
  <si>
    <t>Hausnummer</t>
  </si>
  <si>
    <t>Mittelanforderung für den Zeitraum:</t>
  </si>
  <si>
    <t>Nachname</t>
  </si>
  <si>
    <t>Insgesamt</t>
  </si>
  <si>
    <t>Kreditinstitut:</t>
  </si>
  <si>
    <t>IBAN:</t>
  </si>
  <si>
    <t>BIC:</t>
  </si>
  <si>
    <t>Ansprechperson</t>
  </si>
  <si>
    <t>Förderkennzeichen / Projekttitel</t>
  </si>
  <si>
    <t xml:space="preserve">Tübingen, den </t>
  </si>
  <si>
    <t xml:space="preserve">Förderkennzeichen/Titel: </t>
  </si>
  <si>
    <t>Höhe des voraussichtlichen Bedarfs</t>
  </si>
  <si>
    <t>Programmpauschale</t>
  </si>
  <si>
    <t>BANKVERBINDUNG</t>
  </si>
  <si>
    <t xml:space="preserve">Kontoinhaber:    </t>
  </si>
  <si>
    <t xml:space="preserve">Verwendungszweck: </t>
  </si>
  <si>
    <t>PSP</t>
  </si>
  <si>
    <t>Unterschrift</t>
  </si>
  <si>
    <t>Reisekosten</t>
  </si>
  <si>
    <t>Evangelisch-Theologische Fakultät</t>
  </si>
  <si>
    <t>Katholisch-Theologische Fakultät</t>
  </si>
  <si>
    <t>Juristische Fakultät</t>
  </si>
  <si>
    <t>Philosophische Fakultät</t>
  </si>
  <si>
    <t xml:space="preserve">Wirtschafts- und Sozialwissenschaftliche Fakultät </t>
  </si>
  <si>
    <t xml:space="preserve">Mathematisch-Naturwissenschaftliche Fakultät </t>
  </si>
  <si>
    <t>Zentrum für Islamische Theologie</t>
  </si>
  <si>
    <t>Universität Tübingen - Geschwister-Scholl-Platz - 72074 Tübingen</t>
  </si>
  <si>
    <t>BW-Bank Tübingen</t>
  </si>
  <si>
    <t>DE24 6005 0101 7477 5036 14</t>
  </si>
  <si>
    <t>SOLADEST600</t>
  </si>
  <si>
    <t>Ansprechparter:</t>
  </si>
  <si>
    <t>Organisation / Firma / Stiftung</t>
  </si>
  <si>
    <t>%</t>
  </si>
  <si>
    <t>Wir bitten um Überweisung des angeforderten Betrags auf das unten aufgeführte Konto.</t>
  </si>
  <si>
    <t>Pauschale</t>
  </si>
  <si>
    <t>Adresszusatz</t>
  </si>
  <si>
    <t>Verwendungszweck (PSP-Element)</t>
  </si>
  <si>
    <t>Sachausgaben (pauschal)</t>
  </si>
  <si>
    <t>Zentrale Universitätseinrichtungen</t>
  </si>
  <si>
    <t>Verwaltung und zentrale Stellen der Fakultät</t>
  </si>
  <si>
    <t>Botanischer Garten</t>
  </si>
  <si>
    <t>Universitätsbibliothek</t>
  </si>
  <si>
    <t>Leibniz-Kolleg</t>
  </si>
  <si>
    <t>Museum der Universität - MUT</t>
  </si>
  <si>
    <t>Zentrum für Datenverarbeitung</t>
  </si>
  <si>
    <t>Hochschulsport</t>
  </si>
  <si>
    <t>Tierhaltung</t>
  </si>
  <si>
    <t>Titel (PL)</t>
  </si>
  <si>
    <t>Vorname (PL)</t>
  </si>
  <si>
    <t>Nachname (PL)</t>
  </si>
  <si>
    <t>Eberhard Karls Universität Tübingen</t>
  </si>
  <si>
    <t>Dekanat</t>
  </si>
  <si>
    <t>College of Fellows</t>
  </si>
  <si>
    <t>Collegium Musicum</t>
  </si>
  <si>
    <t>Isotopenlabor</t>
  </si>
  <si>
    <t>Studio Literatur und Theater</t>
  </si>
  <si>
    <t>Studium Generale</t>
  </si>
  <si>
    <t>Tübinger Forum für Wissenschaftskulturen</t>
  </si>
  <si>
    <t>Zentrum für Medienkompetenz</t>
  </si>
  <si>
    <t>Zentrale Verwaltung</t>
  </si>
  <si>
    <t>Universitätsverwaltung</t>
  </si>
  <si>
    <t>Interfakultäre Institute</t>
  </si>
  <si>
    <t>IFIB</t>
  </si>
  <si>
    <t>IBMI</t>
  </si>
  <si>
    <t>IMIT</t>
  </si>
  <si>
    <t>Interdisziplinäre Zentren</t>
  </si>
  <si>
    <t>TüCeDe</t>
  </si>
  <si>
    <t>TFW</t>
  </si>
  <si>
    <t>ZDG</t>
  </si>
  <si>
    <t>Fachbereich Sozialwissenschaften</t>
  </si>
  <si>
    <t>Fachbereich Wirtschaftswissenschaften</t>
  </si>
  <si>
    <t>Fachbereich Altertums- und Kunstwissenschaften</t>
  </si>
  <si>
    <t>Fachbereich Asien-Orient-Wissenschaften</t>
  </si>
  <si>
    <t>Fachbereich Geschichtswissenschaft</t>
  </si>
  <si>
    <t>Fachbereich Neuphilologie</t>
  </si>
  <si>
    <t>Fachbereich Philosophie - Rhetorik - Medien</t>
  </si>
  <si>
    <t>Fachbereich Biologie</t>
  </si>
  <si>
    <t>Fachbereich Chemie</t>
  </si>
  <si>
    <t>Fachbereich Geowissenschaften</t>
  </si>
  <si>
    <t>Fachbereich Informatik</t>
  </si>
  <si>
    <t>Fachbereich Mathematik</t>
  </si>
  <si>
    <t>Fachbereich Pharmazie und Biochemie</t>
  </si>
  <si>
    <t>Fachbereich Physik</t>
  </si>
  <si>
    <t>Fachbereich Psychologie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</si>
</sst>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FFFFFF"/>
      <name val="Aptos Narrow"/>
    </font>
    <font>
      <u val="singleAccounting"/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6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rial Unicode MS"/>
    </font>
    <font>
      <b/>
      <sz val="18"/>
      <color rgb="FFFFFFFF"/>
      <name val="Aptos Narrow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1F4E7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4" fontId="0" fillId="4" borderId="1" xfId="0" applyNumberFormat="1" applyFill="1" applyBorder="1" applyAlignment="1" applyProtection="1">
      <alignment horizontal="left"/>
      <protection locked="0"/>
    </xf>
    <xf numFmtId="14" fontId="0" fillId="4" borderId="8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164" fontId="0" fillId="4" borderId="11" xfId="2" applyNumberFormat="1" applyFont="1" applyFill="1" applyBorder="1" applyProtection="1">
      <protection locked="0"/>
    </xf>
    <xf numFmtId="10" fontId="0" fillId="4" borderId="6" xfId="1" applyNumberFormat="1" applyFont="1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44" fontId="0" fillId="0" borderId="10" xfId="1" applyFont="1" applyBorder="1" applyProtection="1"/>
    <xf numFmtId="44" fontId="4" fillId="0" borderId="1" xfId="1" applyFont="1" applyBorder="1" applyProtection="1"/>
    <xf numFmtId="44" fontId="0" fillId="0" borderId="1" xfId="1" applyFont="1" applyBorder="1" applyProtection="1"/>
    <xf numFmtId="44" fontId="0" fillId="0" borderId="0" xfId="1" applyFont="1" applyBorder="1" applyProtection="1"/>
    <xf numFmtId="44" fontId="2" fillId="0" borderId="10" xfId="1" applyFont="1" applyBorder="1" applyProtection="1"/>
    <xf numFmtId="164" fontId="2" fillId="0" borderId="8" xfId="1" applyNumberFormat="1" applyFont="1" applyBorder="1" applyProtection="1"/>
    <xf numFmtId="165" fontId="0" fillId="0" borderId="0" xfId="0" applyNumberFormat="1" applyAlignment="1">
      <alignment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165" fontId="0" fillId="0" borderId="0" xfId="0" applyNumberFormat="1" applyAlignment="1">
      <alignment horizontal="right"/>
    </xf>
    <xf numFmtId="165" fontId="10" fillId="0" borderId="0" xfId="0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/>
    </xf>
    <xf numFmtId="0" fontId="0" fillId="0" borderId="0" xfId="0" applyAlignment="1">
      <alignment vertical="top"/>
    </xf>
    <xf numFmtId="0" fontId="12" fillId="0" borderId="0" xfId="0" applyFo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2" fillId="0" borderId="5" xfId="0" applyFont="1" applyBorder="1"/>
    <xf numFmtId="0" fontId="0" fillId="0" borderId="6" xfId="0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10" xfId="0" applyBorder="1"/>
    <xf numFmtId="0" fontId="2" fillId="0" borderId="7" xfId="0" applyFont="1" applyBorder="1"/>
    <xf numFmtId="164" fontId="2" fillId="0" borderId="8" xfId="0" applyNumberFormat="1" applyFont="1" applyBorder="1"/>
    <xf numFmtId="0" fontId="0" fillId="4" borderId="5" xfId="0" applyFill="1" applyBorder="1"/>
    <xf numFmtId="0" fontId="2" fillId="0" borderId="9" xfId="0" applyFont="1" applyBorder="1"/>
    <xf numFmtId="0" fontId="2" fillId="0" borderId="10" xfId="0" applyFont="1" applyBorder="1"/>
    <xf numFmtId="164" fontId="2" fillId="0" borderId="11" xfId="0" applyNumberFormat="1" applyFont="1" applyBorder="1"/>
    <xf numFmtId="0" fontId="0" fillId="0" borderId="9" xfId="0" applyBorder="1"/>
    <xf numFmtId="0" fontId="0" fillId="0" borderId="11" xfId="0" applyBorder="1"/>
    <xf numFmtId="0" fontId="3" fillId="5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49" fontId="9" fillId="4" borderId="9" xfId="3" applyNumberFormat="1" applyFill="1" applyBorder="1" applyAlignment="1" applyProtection="1">
      <alignment horizontal="left"/>
      <protection locked="0"/>
    </xf>
    <xf numFmtId="49" fontId="0" fillId="4" borderId="10" xfId="0" applyNumberFormat="1" applyFill="1" applyBorder="1" applyAlignment="1" applyProtection="1">
      <alignment horizontal="left"/>
      <protection locked="0"/>
    </xf>
    <xf numFmtId="49" fontId="0" fillId="4" borderId="11" xfId="0" applyNumberFormat="1" applyFill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0" xfId="0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49" fontId="0" fillId="4" borderId="9" xfId="0" applyNumberFormat="1" applyFill="1" applyBorder="1" applyAlignment="1" applyProtection="1">
      <alignment horizontal="left"/>
      <protection locked="0"/>
    </xf>
    <xf numFmtId="0" fontId="0" fillId="6" borderId="9" xfId="0" applyFill="1" applyBorder="1" applyAlignment="1" applyProtection="1">
      <alignment horizontal="left"/>
      <protection locked="0"/>
    </xf>
    <xf numFmtId="0" fontId="0" fillId="6" borderId="10" xfId="0" applyFill="1" applyBorder="1" applyAlignment="1" applyProtection="1">
      <alignment horizontal="left"/>
      <protection locked="0"/>
    </xf>
    <xf numFmtId="0" fontId="0" fillId="6" borderId="11" xfId="0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</cellXfs>
  <cellStyles count="4">
    <cellStyle name="Link" xfId="3" builtinId="8"/>
    <cellStyle name="Prozent" xfId="2" builtinId="5"/>
    <cellStyle name="Standard" xfId="0" builtinId="0"/>
    <cellStyle name="Währung" xfId="1" builtinId="4"/>
  </cellStyles>
  <dxfs count="29">
    <dxf>
      <font>
        <b/>
        <i val="0"/>
      </font>
    </dxf>
    <dxf>
      <font>
        <b/>
        <i val="0"/>
        <color theme="0" tint="-0.14996795556505021"/>
      </font>
    </dxf>
    <dxf>
      <font>
        <b/>
        <i val="0"/>
        <color theme="1"/>
      </font>
    </dxf>
    <dxf>
      <font>
        <b/>
        <i val="0"/>
        <u/>
      </font>
    </dxf>
    <dxf>
      <font>
        <b/>
        <i val="0"/>
      </font>
      <fill>
        <patternFill>
          <bgColor theme="3" tint="0.89996032593768116"/>
        </patternFill>
      </fill>
    </dxf>
    <dxf>
      <font>
        <b/>
        <i val="0"/>
      </font>
      <fill>
        <patternFill>
          <bgColor theme="3" tint="0.89996032593768116"/>
        </patternFill>
      </fill>
    </dxf>
    <dxf>
      <font>
        <b/>
        <i val="0"/>
      </font>
      <fill>
        <patternFill>
          <bgColor theme="3" tint="0.89996032593768116"/>
        </patternFill>
      </fill>
    </dxf>
    <dxf>
      <font>
        <b/>
        <i val="0"/>
      </font>
      <fill>
        <patternFill>
          <bgColor theme="3" tint="0.89996032593768116"/>
        </patternFill>
      </fill>
    </dxf>
    <dxf>
      <font>
        <b/>
        <i val="0"/>
      </font>
      <border>
        <vertical/>
        <horizontal/>
      </border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695325</xdr:colOff>
      <xdr:row>1</xdr:row>
      <xdr:rowOff>38100</xdr:rowOff>
    </xdr:from>
    <xdr:ext cx="2876550" cy="390525"/>
    <xdr:sp macro="" textlink="Fakultät">
      <xdr:nvSpPr>
        <xdr:cNvPr id="3" name="Textfeld 2">
          <a:extLst>
            <a:ext uri="{FF2B5EF4-FFF2-40B4-BE49-F238E27FC236}">
              <a16:creationId xmlns:a16="http://schemas.microsoft.com/office/drawing/2014/main" id="{C66960C3-08FB-9320-4C18-C4FA5D7A40CF}"/>
            </a:ext>
          </a:extLst>
        </xdr:cNvPr>
        <xdr:cNvSpPr txBox="1"/>
      </xdr:nvSpPr>
      <xdr:spPr>
        <a:xfrm>
          <a:off x="3695700" y="228600"/>
          <a:ext cx="2876550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square" rtlCol="0" anchor="t">
          <a:noAutofit/>
        </a:bodyPr>
        <a:lstStyle/>
        <a:p>
          <a:pPr algn="l"/>
          <a:fld id="{6B416E82-9BAD-43C0-8B52-649091E79B7B}" type="TxLink">
            <a:rPr lang="en-US" sz="1100" b="0" i="0" u="none" strike="noStrike">
              <a:solidFill>
                <a:srgbClr val="C00000"/>
              </a:solidFill>
              <a:latin typeface="Aptos Narrow"/>
            </a:rPr>
            <a:pPr algn="l"/>
            <a:t> </a:t>
          </a:fld>
          <a:endParaRPr lang="de-DE" sz="1100">
            <a:solidFill>
              <a:srgbClr val="C00000"/>
            </a:solidFill>
          </a:endParaRPr>
        </a:p>
      </xdr:txBody>
    </xdr:sp>
    <xdr:clientData/>
  </xdr:oneCellAnchor>
  <xdr:twoCellAnchor editAs="oneCell">
    <xdr:from>
      <xdr:col>1</xdr:col>
      <xdr:colOff>28575</xdr:colOff>
      <xdr:row>0</xdr:row>
      <xdr:rowOff>133350</xdr:rowOff>
    </xdr:from>
    <xdr:to>
      <xdr:col>3</xdr:col>
      <xdr:colOff>752475</xdr:colOff>
      <xdr:row>3</xdr:row>
      <xdr:rowOff>161925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B76BE2-FFA2-4549-B34D-C5E11168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3350"/>
          <a:ext cx="23812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BB4F-DCD7-48A8-81DC-92C57B862AEC}">
  <dimension ref="A1:M61"/>
  <sheetViews>
    <sheetView tabSelected="1" zoomScaleNormal="100" workbookViewId="0">
      <pane ySplit="1" topLeftCell="A2" activePane="bottomLeft" state="frozen"/>
      <selection pane="bottomLeft" activeCell="E49" sqref="E49"/>
    </sheetView>
  </sheetViews>
  <sheetFormatPr baseColWidth="10" defaultRowHeight="15"/>
  <cols>
    <col min="1" max="1" width="43" bestFit="1" customWidth="1"/>
    <col min="3" max="3" width="13" bestFit="1" customWidth="1"/>
    <col min="5" max="5" width="13" bestFit="1" customWidth="1"/>
    <col min="6" max="6" width="4.28515625" hidden="1" customWidth="1"/>
    <col min="9" max="9" width="12" bestFit="1" customWidth="1"/>
  </cols>
  <sheetData>
    <row r="1" spans="1:7" ht="24">
      <c r="A1" s="54" t="s">
        <v>10</v>
      </c>
      <c r="B1" s="54"/>
      <c r="C1" s="54"/>
      <c r="D1" s="54"/>
      <c r="E1" s="54"/>
    </row>
    <row r="3" spans="1:7">
      <c r="A3" s="34" t="s">
        <v>9</v>
      </c>
      <c r="B3" s="35"/>
      <c r="C3" s="35"/>
      <c r="D3" s="35"/>
      <c r="E3" s="36"/>
    </row>
    <row r="4" spans="1:7">
      <c r="A4" s="37" t="s">
        <v>66</v>
      </c>
      <c r="B4" s="67"/>
      <c r="C4" s="59"/>
      <c r="D4" s="59"/>
      <c r="E4" s="60"/>
    </row>
    <row r="5" spans="1:7">
      <c r="A5" s="37" t="s">
        <v>42</v>
      </c>
      <c r="B5" s="67"/>
      <c r="C5" s="59"/>
      <c r="D5" s="59"/>
      <c r="E5" s="60"/>
    </row>
    <row r="6" spans="1:7">
      <c r="A6" s="37" t="s">
        <v>25</v>
      </c>
      <c r="B6" s="67"/>
      <c r="C6" s="59"/>
      <c r="D6" s="59"/>
      <c r="E6" s="60"/>
    </row>
    <row r="7" spans="1:7">
      <c r="A7" s="37" t="s">
        <v>35</v>
      </c>
      <c r="B7" s="64"/>
      <c r="C7" s="65"/>
      <c r="D7" s="65"/>
      <c r="E7" s="66"/>
    </row>
    <row r="8" spans="1:7">
      <c r="A8" s="37" t="s">
        <v>70</v>
      </c>
      <c r="B8" s="68"/>
      <c r="C8" s="69"/>
      <c r="D8" s="69"/>
      <c r="E8" s="70"/>
    </row>
    <row r="9" spans="1:7">
      <c r="A9" s="37" t="s">
        <v>26</v>
      </c>
      <c r="B9" s="67"/>
      <c r="C9" s="59"/>
      <c r="D9" s="59"/>
      <c r="E9" s="60"/>
    </row>
    <row r="10" spans="1:7">
      <c r="A10" s="38" t="s">
        <v>27</v>
      </c>
      <c r="B10" s="64"/>
      <c r="C10" s="65"/>
      <c r="D10" s="65"/>
      <c r="E10" s="66"/>
    </row>
    <row r="12" spans="1:7">
      <c r="A12" s="34" t="s">
        <v>0</v>
      </c>
      <c r="B12" s="35"/>
      <c r="C12" s="35"/>
      <c r="D12" s="35"/>
      <c r="E12" s="36"/>
    </row>
    <row r="13" spans="1:7">
      <c r="A13" s="37" t="s">
        <v>24</v>
      </c>
      <c r="B13" s="64"/>
      <c r="C13" s="65"/>
      <c r="D13" s="65"/>
      <c r="E13" s="66"/>
      <c r="G13" t="str">
        <f>IF(OR(B13="",B14=""),"",IF(COUNTIFS(Listen!$D$2:$D$1000,B13,Listen!$E$2:$E$1000,B14)&gt;0,"OK","FEHLER: Fachbereich passt nicht zur Fakultät"))</f>
        <v/>
      </c>
    </row>
    <row r="14" spans="1:7">
      <c r="A14" s="37" t="s">
        <v>28</v>
      </c>
      <c r="B14" s="64"/>
      <c r="C14" s="65"/>
      <c r="D14" s="65"/>
      <c r="E14" s="66"/>
    </row>
    <row r="15" spans="1:7">
      <c r="A15" s="37" t="s">
        <v>29</v>
      </c>
      <c r="B15" s="64"/>
      <c r="C15" s="65"/>
      <c r="D15" s="65"/>
      <c r="E15" s="66"/>
    </row>
    <row r="16" spans="1:7">
      <c r="A16" s="37" t="s">
        <v>30</v>
      </c>
      <c r="B16" s="64"/>
      <c r="C16" s="65"/>
      <c r="D16" s="65"/>
      <c r="E16" s="66"/>
    </row>
    <row r="17" spans="1:9">
      <c r="A17" s="37" t="s">
        <v>31</v>
      </c>
      <c r="B17" s="64"/>
      <c r="C17" s="65"/>
      <c r="D17" s="65"/>
      <c r="E17" s="66"/>
    </row>
    <row r="18" spans="1:9">
      <c r="A18" s="37" t="s">
        <v>82</v>
      </c>
      <c r="B18" s="64"/>
      <c r="C18" s="65"/>
      <c r="D18" s="65"/>
      <c r="E18" s="66"/>
    </row>
    <row r="19" spans="1:9">
      <c r="A19" s="37" t="s">
        <v>83</v>
      </c>
      <c r="B19" s="64"/>
      <c r="C19" s="65"/>
      <c r="D19" s="65"/>
      <c r="E19" s="66"/>
    </row>
    <row r="20" spans="1:9">
      <c r="A20" s="37" t="s">
        <v>84</v>
      </c>
      <c r="B20" s="64"/>
      <c r="C20" s="65"/>
      <c r="D20" s="65"/>
      <c r="E20" s="66"/>
    </row>
    <row r="21" spans="1:9">
      <c r="A21" s="39" t="s">
        <v>65</v>
      </c>
      <c r="E21" s="40"/>
    </row>
    <row r="22" spans="1:9">
      <c r="A22" s="37" t="s">
        <v>32</v>
      </c>
      <c r="B22" s="64"/>
      <c r="C22" s="65"/>
      <c r="D22" s="65"/>
      <c r="E22" s="66"/>
    </row>
    <row r="23" spans="1:9">
      <c r="A23" s="37" t="s">
        <v>37</v>
      </c>
      <c r="B23" s="64"/>
      <c r="C23" s="65"/>
      <c r="D23" s="65"/>
      <c r="E23" s="66"/>
    </row>
    <row r="24" spans="1:9">
      <c r="A24" s="37" t="s">
        <v>33</v>
      </c>
      <c r="B24" s="67"/>
      <c r="C24" s="59"/>
      <c r="D24" s="59"/>
      <c r="E24" s="60"/>
    </row>
    <row r="25" spans="1:9">
      <c r="A25" s="38" t="s">
        <v>34</v>
      </c>
      <c r="B25" s="58"/>
      <c r="C25" s="59"/>
      <c r="D25" s="59"/>
      <c r="E25" s="60"/>
    </row>
    <row r="26" spans="1:9">
      <c r="B26" s="3"/>
      <c r="C26" s="3"/>
      <c r="D26" s="3"/>
      <c r="E26" s="3"/>
    </row>
    <row r="27" spans="1:9">
      <c r="A27" s="41" t="s">
        <v>43</v>
      </c>
      <c r="B27" s="61"/>
      <c r="C27" s="62"/>
      <c r="D27" s="62"/>
      <c r="E27" s="63"/>
    </row>
    <row r="28" spans="1:9">
      <c r="A28" s="38" t="s">
        <v>36</v>
      </c>
      <c r="B28" s="13"/>
      <c r="C28" s="57"/>
      <c r="D28" s="57"/>
      <c r="E28" s="14"/>
    </row>
    <row r="31" spans="1:9">
      <c r="A31" s="34" t="s">
        <v>2</v>
      </c>
      <c r="B31" s="42"/>
      <c r="C31" s="42"/>
      <c r="D31" s="35"/>
      <c r="E31" s="43" t="s">
        <v>1</v>
      </c>
    </row>
    <row r="32" spans="1:9">
      <c r="A32" s="15"/>
      <c r="B32" s="44"/>
      <c r="C32" s="20"/>
      <c r="D32" s="44"/>
      <c r="E32" s="16"/>
      <c r="F32" t="str">
        <f>IF(AND(A32="",E32=""),"",IF(OR(A32="",E32=""),"FEHLER","OK"))</f>
        <v/>
      </c>
      <c r="I32" s="27"/>
    </row>
    <row r="33" spans="1:13">
      <c r="A33" s="15"/>
      <c r="B33" s="44"/>
      <c r="C33" s="20"/>
      <c r="D33" s="44"/>
      <c r="E33" s="16"/>
      <c r="F33" t="str">
        <f>IF(AND(A33="",E33=""),"",IF(OR(A33="",E33=""),"FEHLER","OK"))</f>
        <v/>
      </c>
    </row>
    <row r="34" spans="1:13">
      <c r="A34" s="15"/>
      <c r="B34" s="44"/>
      <c r="C34" s="20"/>
      <c r="D34" s="44"/>
      <c r="E34" s="16"/>
      <c r="F34" t="str">
        <f t="shared" ref="F34:F39" si="0">IF(AND(A34="",E34=""),"",IF(OR(A34="",E34=""),"FEHLER","OK"))</f>
        <v/>
      </c>
      <c r="J34" s="27"/>
    </row>
    <row r="35" spans="1:13">
      <c r="A35" s="15"/>
      <c r="B35" s="44"/>
      <c r="C35" s="20"/>
      <c r="D35" s="44"/>
      <c r="E35" s="16"/>
      <c r="F35" t="str">
        <f t="shared" si="0"/>
        <v/>
      </c>
      <c r="H35" s="27"/>
    </row>
    <row r="36" spans="1:13">
      <c r="A36" s="15"/>
      <c r="B36" s="44"/>
      <c r="C36" s="20"/>
      <c r="D36" s="44"/>
      <c r="E36" s="16"/>
      <c r="F36" t="str">
        <f t="shared" si="0"/>
        <v/>
      </c>
    </row>
    <row r="37" spans="1:13">
      <c r="A37" s="15"/>
      <c r="B37" s="44"/>
      <c r="C37" s="20"/>
      <c r="D37" s="44"/>
      <c r="E37" s="16"/>
      <c r="F37" t="str">
        <f t="shared" si="0"/>
        <v/>
      </c>
      <c r="J37" s="27"/>
      <c r="M37" s="27"/>
    </row>
    <row r="38" spans="1:13">
      <c r="A38" s="15"/>
      <c r="B38" s="44"/>
      <c r="C38" s="20"/>
      <c r="D38" s="44"/>
      <c r="E38" s="16"/>
      <c r="F38" t="str">
        <f t="shared" si="0"/>
        <v/>
      </c>
    </row>
    <row r="39" spans="1:13">
      <c r="A39" s="15"/>
      <c r="B39" s="44"/>
      <c r="C39" s="20"/>
      <c r="D39" s="44"/>
      <c r="E39" s="16"/>
      <c r="F39" t="str">
        <f t="shared" si="0"/>
        <v/>
      </c>
    </row>
    <row r="40" spans="1:13" ht="17.25">
      <c r="A40" s="45" t="s">
        <v>11</v>
      </c>
      <c r="B40" s="2"/>
      <c r="C40" s="21"/>
      <c r="D40" s="2"/>
      <c r="E40" s="46">
        <f>SUM(E32:E39)</f>
        <v>0</v>
      </c>
    </row>
    <row r="41" spans="1:13">
      <c r="J41" s="27"/>
    </row>
    <row r="42" spans="1:13">
      <c r="A42" s="34" t="s">
        <v>3</v>
      </c>
      <c r="B42" s="42"/>
      <c r="C42" s="42"/>
      <c r="D42" s="35"/>
      <c r="E42" s="43" t="s">
        <v>1</v>
      </c>
    </row>
    <row r="43" spans="1:13">
      <c r="A43" s="15"/>
      <c r="B43" s="44"/>
      <c r="C43" s="20"/>
      <c r="D43" s="44"/>
      <c r="E43" s="19"/>
      <c r="F43" t="str">
        <f>IF(AND(A43="",E43=""),"",IF(OR(A43="",E43=""),"Fehler","OK"))</f>
        <v/>
      </c>
      <c r="J43" s="27"/>
    </row>
    <row r="44" spans="1:13">
      <c r="A44" s="15"/>
      <c r="B44" s="44"/>
      <c r="C44" s="20"/>
      <c r="D44" s="44"/>
      <c r="E44" s="19"/>
      <c r="F44" t="str">
        <f t="shared" ref="F44:F45" si="1">IF(AND(A44="",E44=""),"",IF(OR(A44="",E44=""),"Fehler","OK"))</f>
        <v/>
      </c>
    </row>
    <row r="45" spans="1:13">
      <c r="A45" s="15"/>
      <c r="B45" s="44"/>
      <c r="C45" s="20"/>
      <c r="D45" s="44"/>
      <c r="E45" s="19"/>
      <c r="F45" t="str">
        <f t="shared" si="1"/>
        <v/>
      </c>
    </row>
    <row r="46" spans="1:13">
      <c r="A46" s="15"/>
      <c r="B46" s="44"/>
      <c r="C46" s="20"/>
      <c r="D46" s="44"/>
      <c r="E46" s="19"/>
      <c r="F46" t="str">
        <f t="shared" ref="F46:F49" si="2">IF(AND(A46="",E46=""),"",IF(OR(A46="",E46=""),"Fehler","OK"))</f>
        <v/>
      </c>
    </row>
    <row r="47" spans="1:13">
      <c r="A47" s="15"/>
      <c r="B47" s="44"/>
      <c r="C47" s="20"/>
      <c r="D47" s="44"/>
      <c r="E47" s="19"/>
      <c r="F47" t="str">
        <f t="shared" si="2"/>
        <v/>
      </c>
    </row>
    <row r="48" spans="1:13">
      <c r="A48" s="15"/>
      <c r="B48" s="44"/>
      <c r="C48" s="20"/>
      <c r="D48" s="44"/>
      <c r="E48" s="19"/>
      <c r="F48" t="str">
        <f t="shared" si="2"/>
        <v/>
      </c>
    </row>
    <row r="49" spans="1:6">
      <c r="A49" s="15"/>
      <c r="B49" s="44"/>
      <c r="C49" s="20"/>
      <c r="D49" s="44"/>
      <c r="E49" s="19"/>
      <c r="F49" t="str">
        <f t="shared" si="2"/>
        <v/>
      </c>
    </row>
    <row r="50" spans="1:6">
      <c r="A50" s="45" t="s">
        <v>4</v>
      </c>
      <c r="B50" s="2"/>
      <c r="C50" s="22"/>
      <c r="D50" s="2"/>
      <c r="E50" s="46">
        <f>SUM(E43:E49)</f>
        <v>0</v>
      </c>
    </row>
    <row r="52" spans="1:6">
      <c r="A52" s="34" t="s">
        <v>5</v>
      </c>
      <c r="B52" s="42"/>
      <c r="C52" s="42"/>
      <c r="D52" s="35"/>
      <c r="E52" s="43" t="s">
        <v>67</v>
      </c>
    </row>
    <row r="53" spans="1:6">
      <c r="A53" s="47" t="s">
        <v>69</v>
      </c>
      <c r="C53" s="23"/>
      <c r="E53" s="17"/>
      <c r="F53" t="str">
        <f>IF(AND(A53="",E53=""),"",IF(OR(A53="",E53=""),"FEHLER","OK"))</f>
        <v>FEHLER</v>
      </c>
    </row>
    <row r="54" spans="1:6" hidden="1">
      <c r="A54" s="45" t="s">
        <v>47</v>
      </c>
      <c r="B54" s="2"/>
      <c r="C54" s="22"/>
      <c r="D54" s="2"/>
      <c r="E54" s="25">
        <f>E55</f>
        <v>0</v>
      </c>
    </row>
    <row r="55" spans="1:6">
      <c r="A55" s="45" t="s">
        <v>7</v>
      </c>
      <c r="B55" s="2"/>
      <c r="C55" s="22"/>
      <c r="D55" s="2"/>
      <c r="E55" s="25">
        <f>(E40+E50)*E53</f>
        <v>0</v>
      </c>
    </row>
    <row r="57" spans="1:6">
      <c r="A57" s="48" t="s">
        <v>38</v>
      </c>
      <c r="B57" s="49"/>
      <c r="C57" s="24"/>
      <c r="D57" s="44"/>
      <c r="E57" s="50">
        <f>SUM(E55,E40,E50)</f>
        <v>0</v>
      </c>
    </row>
    <row r="59" spans="1:6">
      <c r="A59" s="51" t="s">
        <v>71</v>
      </c>
      <c r="B59" s="18"/>
      <c r="C59" s="44"/>
      <c r="D59" s="44"/>
      <c r="E59" s="52"/>
      <c r="F59" t="s">
        <v>51</v>
      </c>
    </row>
    <row r="61" spans="1:6" ht="24">
      <c r="A61" s="53" t="s">
        <v>8</v>
      </c>
      <c r="B61" s="55" t="str" cm="1">
        <f t="array" ref="B61">IF(AND(B4&lt;&gt;"",B5&lt;&gt;"",B6&lt;&gt;"",B7&lt;&gt;"",B9&lt;&gt;"",B10&lt;&gt;"",B13&lt;&gt;"",B14&lt;&gt;"",B22&lt;&gt;"",B23&lt;&gt;"",B24&lt;&gt;"",B25&lt;&gt;"",B27&lt;&gt;"",B28&lt;&gt;"",E28&lt;&gt;"",LEN(B59&amp;"")=10,OR(E40&gt;=0,E50&gt;=0,E55&gt;=0),SUMPRODUCT(--(A32:A39&lt;&gt;""),--(E32:E39=""))=0,SUMPRODUCT(--(A43:A49&lt;&gt;""),--(E43:E49=""))=0),"✓ Mittelanforderung vollständig","⚠ Angaben fehlen")</f>
        <v>⚠ Angaben fehlen</v>
      </c>
      <c r="C61" s="56"/>
      <c r="D61" s="56"/>
      <c r="E61" s="56"/>
    </row>
  </sheetData>
  <sheetProtection algorithmName="SHA-512" hashValue="yh7I1U+cTDtkGJvouYI6rf6EYY34yVu9NBkbXAaElflygwPLddKU4+9YcLQGwTXjhzelyvxTkCqM96dRW21+sA==" saltValue="9XT+SRRvg/4buyFfYUMLlQ==" spinCount="100000" sheet="1" objects="1" scenarios="1"/>
  <mergeCells count="23">
    <mergeCell ref="B4:E4"/>
    <mergeCell ref="B5:E5"/>
    <mergeCell ref="B6:E6"/>
    <mergeCell ref="B7:E7"/>
    <mergeCell ref="B10:E10"/>
    <mergeCell ref="B9:E9"/>
    <mergeCell ref="B8:E8"/>
    <mergeCell ref="A1:E1"/>
    <mergeCell ref="B61:E61"/>
    <mergeCell ref="C28:D28"/>
    <mergeCell ref="B25:E25"/>
    <mergeCell ref="B27:E27"/>
    <mergeCell ref="B19:E19"/>
    <mergeCell ref="B20:E20"/>
    <mergeCell ref="B22:E22"/>
    <mergeCell ref="B23:E23"/>
    <mergeCell ref="B24:E24"/>
    <mergeCell ref="B13:E13"/>
    <mergeCell ref="B14:E14"/>
    <mergeCell ref="B15:E15"/>
    <mergeCell ref="B16:E16"/>
    <mergeCell ref="B17:E17"/>
    <mergeCell ref="B18:E18"/>
  </mergeCells>
  <conditionalFormatting sqref="A32:E39 A57">
    <cfRule type="expression" dxfId="28" priority="16">
      <formula>$F32="FEHLER"</formula>
    </cfRule>
  </conditionalFormatting>
  <conditionalFormatting sqref="A42:E50">
    <cfRule type="expression" dxfId="27" priority="18">
      <formula>$F42="FEHLER"</formula>
    </cfRule>
  </conditionalFormatting>
  <conditionalFormatting sqref="B13:B14 B19:B20 B22:B25">
    <cfRule type="expression" dxfId="26" priority="62">
      <formula>B13=""</formula>
    </cfRule>
    <cfRule type="expression" priority="63">
      <formula>B13=""</formula>
    </cfRule>
  </conditionalFormatting>
  <conditionalFormatting sqref="B28">
    <cfRule type="expression" dxfId="25" priority="26">
      <formula>B28=""</formula>
    </cfRule>
    <cfRule type="expression" dxfId="24" priority="47">
      <formula>B28=""</formula>
    </cfRule>
  </conditionalFormatting>
  <conditionalFormatting sqref="B59">
    <cfRule type="expression" dxfId="23" priority="24">
      <formula>B59=""</formula>
    </cfRule>
  </conditionalFormatting>
  <conditionalFormatting sqref="B61">
    <cfRule type="expression" dxfId="22" priority="50">
      <formula>B61="⚠ Angaben fehlen"</formula>
    </cfRule>
    <cfRule type="expression" dxfId="21" priority="51">
      <formula>B58="⚠ Angaben fehlen"</formula>
    </cfRule>
  </conditionalFormatting>
  <conditionalFormatting sqref="B4:E7">
    <cfRule type="expression" dxfId="20" priority="3">
      <formula>B4=""</formula>
    </cfRule>
  </conditionalFormatting>
  <conditionalFormatting sqref="B9:E10">
    <cfRule type="expression" dxfId="19" priority="2">
      <formula>B9=""</formula>
    </cfRule>
  </conditionalFormatting>
  <conditionalFormatting sqref="B13:E14">
    <cfRule type="expression" dxfId="18" priority="37">
      <formula>B13=""</formula>
    </cfRule>
  </conditionalFormatting>
  <conditionalFormatting sqref="B19:E20">
    <cfRule type="expression" dxfId="17" priority="35">
      <formula>B19=""</formula>
    </cfRule>
  </conditionalFormatting>
  <conditionalFormatting sqref="B22:E23 B24 B25:E25">
    <cfRule type="expression" dxfId="16" priority="30">
      <formula>B22=""</formula>
    </cfRule>
  </conditionalFormatting>
  <conditionalFormatting sqref="B23:E23">
    <cfRule type="expression" priority="33">
      <formula>B23=""</formula>
    </cfRule>
  </conditionalFormatting>
  <conditionalFormatting sqref="B27:E27">
    <cfRule type="expression" dxfId="15" priority="5">
      <formula>B27&lt;&gt;""</formula>
    </cfRule>
    <cfRule type="expression" dxfId="14" priority="6">
      <formula>B27=""</formula>
    </cfRule>
  </conditionalFormatting>
  <conditionalFormatting sqref="B38:E39">
    <cfRule type="expression" dxfId="13" priority="19">
      <formula>$F38="FEHLER"</formula>
    </cfRule>
  </conditionalFormatting>
  <conditionalFormatting sqref="E28">
    <cfRule type="expression" dxfId="12" priority="25">
      <formula>E28=""</formula>
    </cfRule>
    <cfRule type="expression" dxfId="11" priority="46">
      <formula>E28=""</formula>
    </cfRule>
  </conditionalFormatting>
  <conditionalFormatting sqref="E57">
    <cfRule type="expression" dxfId="10" priority="15">
      <formula>$F57="FEHLER"</formula>
    </cfRule>
  </conditionalFormatting>
  <conditionalFormatting sqref="G13">
    <cfRule type="containsErrors" priority="1">
      <formula>ISERROR(G13)</formula>
    </cfRule>
  </conditionalFormatting>
  <dataValidations count="17">
    <dataValidation type="custom" allowBlank="1" showInputMessage="1" showErrorMessage="1" errorTitle="Ungültiger Verwendungszweck" error="Der Verwendungszweck muss genau 10 Ziffern enthalten und mit der Ziffer 3 beginnen._x000a_Beispiel: 3123456789" sqref="B59" xr:uid="{CAC01932-F72E-4A7B-B122-56677217471A}">
      <formula1>AND(ISNUMBER(VALUE(B59)),LEN(B59)=10,LEFT(B59,1)="3")</formula1>
    </dataValidation>
    <dataValidation type="decimal" operator="greaterThanOrEqual" allowBlank="1" showInputMessage="1" showErrorMessage="1" sqref="C53 C44:C49 E32:E39 E43 E47:E49" xr:uid="{BFDF4BC8-0AD4-48E5-BDDD-650B1FCB7A56}">
      <formula1>0</formula1>
    </dataValidation>
    <dataValidation type="date" allowBlank="1" showInputMessage="1" showErrorMessage="1" errorTitle="Ungültiges Datum" error="Bitte geben Sie ein gültiges Datum im Format TT.MM.JJJJ ein." sqref="B28" xr:uid="{4B90DDF6-F9EC-4B16-A00D-2026784AC010}">
      <formula1>36526</formula1>
      <formula2>73415</formula2>
    </dataValidation>
    <dataValidation type="custom" allowBlank="1" showInputMessage="1" showErrorMessage="1" errorTitle="Ungültiger Zeitraum" error="Bitte geben Sie ein gültiges Datum zwischen dem 01.01.2000 und dem 31.12.2100 ein. Das Bis-Datum darf nicht vor dem Von-Datum liegen" sqref="E28" xr:uid="{D32EF828-78CE-4A6B-80FA-6C83C0AF987D}">
      <formula1>AND(ISNUMBER(E28),ISNUMBER(B28),E28&gt;=B28,E28&gt;=DATE(2000,1,1),E28&lt;=DATE(2100,12,31))</formula1>
    </dataValidation>
    <dataValidation type="list" allowBlank="1" showInputMessage="1" showErrorMessage="1" sqref="A32:A39" xr:uid="{2C5E4985-D37D-45EB-BD93-76DF682D8394}">
      <formula1>Personalmittel</formula1>
    </dataValidation>
    <dataValidation type="list" allowBlank="1" showInputMessage="1" showErrorMessage="1" sqref="A43:A49" xr:uid="{3F015B3B-B7F1-43C5-919A-48428E30C0D2}">
      <formula1>Sachmittel</formula1>
    </dataValidation>
    <dataValidation type="custom" operator="greaterThanOrEqual" allowBlank="1" showInputMessage="1" showErrorMessage="1" sqref="C43" xr:uid="{F9D9711C-1313-4027-8CAD-9CC0133C2284}">
      <formula1>OR(C43="",A43&lt;&gt;"")</formula1>
    </dataValidation>
    <dataValidation type="decimal" allowBlank="1" showInputMessage="1" showErrorMessage="1" errorTitle="Pflichtfeld" error="Bitte geben Sie den bewilligten Overhead in Prozent ein. Wenn kein Overhead bewilligt wurde, tragen Sie bitte 0 % ein." sqref="E53" xr:uid="{F306CD47-10BF-4E62-A25A-1E3752C3B5AA}">
      <formula1>0</formula1>
      <formula2>100</formula2>
    </dataValidation>
    <dataValidation type="custom" operator="greaterThanOrEqual" allowBlank="1" showInputMessage="1" showErrorMessage="1" errorTitle="Personalunterposition fehlt" error="Bitte wählen Sie zuerst eine Unterposition aus, bevor Sie einen Betrag eingeben." sqref="C32:C39" xr:uid="{93040031-4A1C-49A2-86E4-16EB3DE56E3E}">
      <formula1>OR(C32="",A32&lt;&gt;"")</formula1>
    </dataValidation>
    <dataValidation type="custom" allowBlank="1" showInputMessage="1" showErrorMessage="1" errorTitle="Fehler" error="Bitte geben Sie die Festnetznummer im internationalen Format ein, z. B. +49 711 1234567" sqref="B24:E24" xr:uid="{42EF65E2-7489-4EE5-88BF-919932925B40}">
      <formula1>AND(LEFT(B24,1)="+",LEN(B24)&gt;=8,LEN(B24)&lt;=25,IFERROR(ISNUMBER(VALUE(SUBSTITUTE(SUBSTITUTE(MID(B24,2,LEN(B24)-1)," ",""),"-",""))),FALSE))</formula1>
    </dataValidation>
    <dataValidation type="custom" allowBlank="1" showInputMessage="1" showErrorMessage="1" errorTitle="Fehler" error="Bitte geben Sie eine gültige E-Mail-Adresse ein._x000a__x000a_Beispiel: name@beispiel.de" sqref="B25:E25" xr:uid="{41369018-C269-44E8-9DCD-6B61D10544B8}">
      <formula1>AND(ISTEXT(B25),IFERROR(AND(FIND("@",B25)&gt;1,FIND(".",B25,FIND("@",B25)+2)&gt;FIND("@",B25)+1,LEN(B25)-LEN(SUBSTITUTE(B25,"@",""))=1,RIGHT(B25,1)&lt;&gt;"."),FALSE))</formula1>
    </dataValidation>
    <dataValidation type="decimal" operator="lessThan" allowBlank="1" showInputMessage="1" showErrorMessage="1" sqref="E44" xr:uid="{AB3B99F2-0CD0-44B0-8B25-ABDA609970F0}">
      <formula1>10000</formula1>
    </dataValidation>
    <dataValidation type="decimal" allowBlank="1" showInputMessage="1" showErrorMessage="1" sqref="E45" xr:uid="{C62700B5-08CF-40DD-BD5C-62F899620E4A}">
      <formula1>10000</formula1>
      <formula2>50000</formula2>
    </dataValidation>
    <dataValidation type="decimal" operator="greaterThan" allowBlank="1" showInputMessage="1" showErrorMessage="1" sqref="E46" xr:uid="{38A21240-CA1C-4EC2-B154-8994BDCCAB09}">
      <formula1>50000</formula1>
    </dataValidation>
    <dataValidation type="textLength" operator="lessThanOrEqual" allowBlank="1" showInputMessage="1" showErrorMessage="1" errorTitle="Fehlermeldung" error="Bitte kürzen Sie die Bezeichnung auf maximal 40 Zeichen" sqref="B15:E20" xr:uid="{07A639F1-9FB9-48C8-BB42-09ABBB06CC4B}">
      <formula1>40</formula1>
    </dataValidation>
    <dataValidation type="textLength" operator="lessThanOrEqual" allowBlank="1" showInputMessage="1" showErrorMessage="1" errorTitle="Fehler" error="Bitte kürze die Bezeichnung auf maximal 40 Zeichen" sqref="B22:E23 B27:E27" xr:uid="{EF168707-BDCF-4FEE-96FD-ECFD26511DFF}">
      <formula1>40</formula1>
    </dataValidation>
    <dataValidation operator="equal" showInputMessage="1" showErrorMessage="1" errorTitle="Fehler" error="Bitte geben Sie eine fünfstellige Postleitzahl ein (z. B. 01234)" sqref="B9:E9" xr:uid="{A9FB3981-2FC9-42E2-835A-B93C377660DF}"/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D8B56F9-58AA-4BA1-9A76-4F6EC95639C1}">
          <x14:formula1>
            <xm:f>Listen!$D$2:$D$55</xm:f>
          </x14:formula1>
          <xm:sqref>B13:E13</xm:sqref>
        </x14:dataValidation>
        <x14:dataValidation type="list" allowBlank="1" showInputMessage="1" showErrorMessage="1" errorTitle="Ungültiger Fachbereich" error="Der Fachbereich passt nicht zur ausgewählten Fakultät. Bitte wähle einen passenden Fachbereich aus." xr:uid="{D28BF8BD-E4FB-48B2-B356-46A2534604A0}">
          <x14:formula1>
            <xm:f>_xlfn.ANCHORARRAY(Hilfsblatt!$B$2)</xm:f>
          </x14:formula1>
          <xm:sqref>B14:E14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2BC8-95E5-48F6-9924-798C29DC7C60}">
  <dimension ref="B2:K203"/>
  <sheetViews>
    <sheetView topLeftCell="A16" zoomScaleNormal="100" workbookViewId="0">
      <selection sqref="A1:XFD1048576"/>
    </sheetView>
  </sheetViews>
  <sheetFormatPr baseColWidth="10" defaultRowHeight="15"/>
  <cols>
    <col min="1" max="1" width="8.7109375" customWidth="1"/>
    <col min="2" max="2" width="13.42578125" customWidth="1"/>
    <col min="8" max="8" width="13.140625" bestFit="1" customWidth="1"/>
    <col min="10" max="11" width="0" hidden="1" customWidth="1"/>
  </cols>
  <sheetData>
    <row r="2" spans="2:9">
      <c r="E2" s="11"/>
      <c r="F2" s="3"/>
      <c r="G2" s="11"/>
      <c r="H2" s="11"/>
      <c r="I2" s="11"/>
    </row>
    <row r="5" spans="2:9">
      <c r="B5" s="10" t="s">
        <v>61</v>
      </c>
      <c r="F5">
        <f>Fachbereich</f>
        <v>0</v>
      </c>
    </row>
    <row r="6" spans="2:9" ht="10.5" customHeight="1">
      <c r="B6" s="4"/>
    </row>
    <row r="7" spans="2:9">
      <c r="B7" cm="1">
        <f t="array" ref="B7">Name</f>
        <v>0</v>
      </c>
      <c r="F7" s="11" t="str" cm="1">
        <f t="array" ref="F7:F9">_xlfn.LET(_xlpm.daten,_xlfn.VSTACK(Eingabe!B15,Eingabe!B16,Eingabe!B17,TRIM(Eingabe!B18&amp;" "&amp;Eingabe!B19&amp;" "&amp;Eingabe!B20)),_xlpm.kontakt,_xlfn.VSTACK(Eingabe!A21,TRIM(Eingabe!B22&amp;" "&amp;Eingabe!B23),Eingabe!B24,Eingabe!B25),_xlfn.VSTACK(_xlfn._xlws.FILTER(_xlpm.daten,_xlpm.daten&lt;&gt;"",""),"",_xlfn._xlws.FILTER(_xlpm.kontakt,_xlpm.kontakt&lt;&gt;"","")))</f>
        <v/>
      </c>
      <c r="G7" s="11"/>
      <c r="H7" s="11"/>
      <c r="I7" s="6"/>
    </row>
    <row r="8" spans="2:9">
      <c r="B8" cm="1">
        <f t="array" ref="B8">Ansprechperson</f>
        <v>0</v>
      </c>
      <c r="F8" s="12" t="str">
        <v/>
      </c>
    </row>
    <row r="9" spans="2:9" ht="30">
      <c r="B9" t="str">
        <f>Eingabe!B6&amp;" "&amp;Eingabe!B7&amp;IF(Eingabe!B8&lt;&gt;"",", "&amp;Eingabe!B8,"")</f>
        <v xml:space="preserve"> </v>
      </c>
      <c r="F9" s="12" t="str">
        <v>Ansprechparter:</v>
      </c>
    </row>
    <row r="10" spans="2:9">
      <c r="B10" t="str">
        <f>PLZ&amp;" "&amp;Ort</f>
        <v xml:space="preserve"> </v>
      </c>
      <c r="F10" s="3"/>
    </row>
    <row r="11" spans="2:9">
      <c r="C11" s="3"/>
      <c r="F11" s="3"/>
    </row>
    <row r="12" spans="2:9">
      <c r="C12" s="3"/>
    </row>
    <row r="13" spans="2:9">
      <c r="C13" s="3"/>
    </row>
    <row r="14" spans="2:9">
      <c r="C14" s="3"/>
      <c r="F14" s="12"/>
    </row>
    <row r="15" spans="2:9">
      <c r="B15" s="3"/>
    </row>
    <row r="16" spans="2:9">
      <c r="B16" t="s">
        <v>44</v>
      </c>
      <c r="C16" s="7">
        <f ca="1">TODAY()</f>
        <v>46321</v>
      </c>
    </row>
    <row r="18" spans="2:11" ht="24">
      <c r="C18" s="54" t="s">
        <v>10</v>
      </c>
      <c r="D18" s="54"/>
      <c r="E18" s="54"/>
      <c r="F18" s="54"/>
      <c r="G18" s="54"/>
    </row>
    <row r="19" spans="2:11">
      <c r="D19" s="5"/>
      <c r="E19" s="5"/>
      <c r="F19" s="5"/>
    </row>
    <row r="20" spans="2:11">
      <c r="B20" s="1" t="s">
        <v>45</v>
      </c>
      <c r="D20">
        <f>Projekttitel</f>
        <v>0</v>
      </c>
    </row>
    <row r="21" spans="2:11">
      <c r="B21" s="1"/>
    </row>
    <row r="22" spans="2:11">
      <c r="B22" t="s">
        <v>36</v>
      </c>
      <c r="E22" t="str">
        <f>TEXT(Eingabe!B28,"TT.MM.JJJJ")&amp;" – "&amp;TEXT(Eingabe!E28,"TT.MM.JJJJ")</f>
        <v>00.01.1900 – 00.01.1900</v>
      </c>
    </row>
    <row r="24" spans="2:11">
      <c r="B24" s="1" t="s">
        <v>46</v>
      </c>
      <c r="H24" s="28" t="s">
        <v>1</v>
      </c>
    </row>
    <row r="26" spans="2:11">
      <c r="B26" s="12"/>
      <c r="H26" s="26"/>
    </row>
    <row r="27" spans="2:11">
      <c r="B27" t="str" cm="1">
        <f t="array" ref="B27:B30">INDEX(_xlfn.ANCHORARRAY(J27),0,1)</f>
        <v/>
      </c>
      <c r="H27" s="30" t="str" cm="1">
        <f t="array" ref="H27:H30">INDEX(_xlfn.ANCHORARRAY(J27),0,2)</f>
        <v/>
      </c>
      <c r="J27" s="27" t="str" cm="1">
        <f t="array" ref="J27:K30">_xlfn.LET(
_xlpm.p,COUNTIF(Eingabe!F32:F39,"OK"),
_xlpm.s,COUNTIF(Eingabe!F43:F49,"OK"),
_xlpm.o,--IFERROR(AND(ISNUMBER(Eingabe!E55),Eingabe!E55&lt;&gt;0),FALSE),
_xlpm.leer,_xlfn.HSTACK("",""),
_xlpm.personal,IF(_xlpm.p&gt;0,_xlfn.VSTACK(_xlfn.HSTACK("PERSONAL",""),_xlfn.HSTACK(_xlfn._xlws.FILTER(Eingabe!A32:A39,Eingabe!F32:F39="OK"),_xlfn._xlws.FILTER(Eingabe!E32:E39,Eingabe!F32:F39="OK")),_xlfn.HSTACK("Summe Personalmittel",Eingabe!E40),_xlpm.leer),_xlpm.leer),
_xlpm.sachmittel,IF(_xlpm.s&gt;0,_xlfn.VSTACK(_xlfn.HSTACK("SACHMITTEL",""),_xlfn.HSTACK(_xlfn._xlws.FILTER(Eingabe!A43:A49,Eingabe!F43:F49="OK"),_xlfn._xlws.FILTER(Eingabe!E43:E49,Eingabe!F43:F49="OK")),_xlfn.HSTACK("Summe Sachmittel",Eingabe!E50),_xlpm.leer),_xlpm.leer),
_xlpm.overhead,IF(_xlpm.o=1,_xlfn.VSTACK(_xlfn.HSTACK("OVERHEAD",""),_xlfn.HSTACK(Eingabe!A53,Eingabe!E55),_xlpm.leer),_xlpm.leer),
_xlpm.gesamt,_xlfn.HSTACK("GESAMTSUMME",SUM(Eingabe!E40,Eingabe!E50,IF(_xlpm.o=1,Eingabe!E55,0))),
_xlfn.VSTACK(_xlpm.personal,_xlpm.sachmittel,_xlpm.overhead,_xlpm.gesamt)
)</f>
        <v/>
      </c>
      <c r="K27" t="str">
        <v/>
      </c>
    </row>
    <row r="28" spans="2:11">
      <c r="B28" t="str">
        <v/>
      </c>
      <c r="H28" s="29" t="str">
        <v/>
      </c>
      <c r="J28" s="27" t="str">
        <v/>
      </c>
      <c r="K28" t="str">
        <v/>
      </c>
    </row>
    <row r="29" spans="2:11">
      <c r="B29" t="str">
        <v/>
      </c>
      <c r="H29" s="29" t="str">
        <v/>
      </c>
      <c r="J29" s="27" t="str">
        <v/>
      </c>
      <c r="K29" t="str">
        <v/>
      </c>
    </row>
    <row r="30" spans="2:11">
      <c r="B30" t="str">
        <v>GESAMTSUMME</v>
      </c>
      <c r="H30" s="29">
        <v>0</v>
      </c>
      <c r="J30" s="27" t="str">
        <v>GESAMTSUMME</v>
      </c>
      <c r="K30">
        <v>0</v>
      </c>
    </row>
    <row r="31" spans="2:11">
      <c r="H31" s="29"/>
      <c r="J31" s="27"/>
    </row>
    <row r="32" spans="2:11">
      <c r="H32" s="29"/>
      <c r="J32" s="27"/>
    </row>
    <row r="33" spans="8:10">
      <c r="H33" s="29"/>
      <c r="J33" s="27"/>
    </row>
    <row r="34" spans="8:10">
      <c r="H34" s="29"/>
      <c r="J34" s="27"/>
    </row>
    <row r="35" spans="8:10">
      <c r="H35" s="29"/>
      <c r="J35" s="27"/>
    </row>
    <row r="36" spans="8:10">
      <c r="H36" s="29"/>
      <c r="J36" s="27"/>
    </row>
    <row r="37" spans="8:10">
      <c r="H37" s="29"/>
    </row>
    <row r="38" spans="8:10">
      <c r="H38" s="29"/>
    </row>
    <row r="39" spans="8:10">
      <c r="H39" s="29"/>
    </row>
    <row r="40" spans="8:10">
      <c r="H40" s="29"/>
    </row>
    <row r="41" spans="8:10">
      <c r="H41" s="31"/>
    </row>
    <row r="42" spans="8:10">
      <c r="H42" s="29"/>
    </row>
    <row r="43" spans="8:10">
      <c r="H43" s="29"/>
    </row>
    <row r="44" spans="8:10">
      <c r="H44" s="29"/>
    </row>
    <row r="45" spans="8:10">
      <c r="H45" s="29"/>
    </row>
    <row r="46" spans="8:10">
      <c r="H46" s="29"/>
    </row>
    <row r="47" spans="8:10">
      <c r="H47" s="29"/>
    </row>
    <row r="48" spans="8:10">
      <c r="H48" s="29"/>
    </row>
    <row r="49" spans="2:8">
      <c r="H49" s="29"/>
    </row>
    <row r="50" spans="2:8">
      <c r="H50" s="29"/>
    </row>
    <row r="51" spans="2:8">
      <c r="H51" s="29"/>
    </row>
    <row r="52" spans="2:8">
      <c r="H52" s="29"/>
    </row>
    <row r="53" spans="2:8">
      <c r="H53" s="29"/>
    </row>
    <row r="54" spans="2:8">
      <c r="H54" s="29"/>
    </row>
    <row r="55" spans="2:8">
      <c r="B55" t="s">
        <v>68</v>
      </c>
      <c r="H55" s="29"/>
    </row>
    <row r="56" spans="2:8">
      <c r="B56" s="1" t="s">
        <v>48</v>
      </c>
      <c r="H56" s="29"/>
    </row>
    <row r="57" spans="2:8">
      <c r="H57" s="29"/>
    </row>
    <row r="58" spans="2:8">
      <c r="B58" t="s">
        <v>49</v>
      </c>
      <c r="C58" s="71" t="s">
        <v>85</v>
      </c>
      <c r="D58" s="71"/>
      <c r="E58" s="71"/>
      <c r="F58" s="71"/>
      <c r="H58" s="29"/>
    </row>
    <row r="59" spans="2:8">
      <c r="B59" t="s">
        <v>39</v>
      </c>
      <c r="C59" s="71" t="s">
        <v>62</v>
      </c>
      <c r="D59" s="71"/>
      <c r="E59" s="71"/>
      <c r="F59" s="71"/>
      <c r="H59" s="29"/>
    </row>
    <row r="60" spans="2:8">
      <c r="B60" t="s">
        <v>40</v>
      </c>
      <c r="C60" s="71" t="s">
        <v>63</v>
      </c>
      <c r="D60" s="71"/>
      <c r="E60" s="71"/>
      <c r="F60" s="71"/>
      <c r="H60" s="29"/>
    </row>
    <row r="61" spans="2:8">
      <c r="B61" t="s">
        <v>41</v>
      </c>
      <c r="C61" s="71" t="s">
        <v>64</v>
      </c>
      <c r="D61" s="71"/>
      <c r="E61" s="71"/>
      <c r="F61" s="71"/>
      <c r="H61" s="29"/>
    </row>
    <row r="62" spans="2:8">
      <c r="H62" s="29"/>
    </row>
    <row r="63" spans="2:8">
      <c r="B63" s="8" t="s">
        <v>50</v>
      </c>
      <c r="C63" s="9"/>
      <c r="D63" s="8" t="str">
        <f>PSP&amp;" "&amp;Verwendungszweck</f>
        <v xml:space="preserve">PSP </v>
      </c>
      <c r="H63" s="29"/>
    </row>
    <row r="64" spans="2:8">
      <c r="H64" s="29"/>
    </row>
    <row r="65" spans="2:8">
      <c r="H65" s="29"/>
    </row>
    <row r="66" spans="2:8">
      <c r="B66" s="8" t="s">
        <v>52</v>
      </c>
      <c r="C66" s="2"/>
      <c r="D66" s="2"/>
      <c r="H66" s="29"/>
    </row>
    <row r="67" spans="2:8">
      <c r="H67" s="29"/>
    </row>
    <row r="68" spans="2:8">
      <c r="H68" s="29"/>
    </row>
    <row r="69" spans="2:8">
      <c r="H69" s="29"/>
    </row>
    <row r="70" spans="2:8">
      <c r="H70" s="29"/>
    </row>
    <row r="71" spans="2:8">
      <c r="H71" s="29"/>
    </row>
    <row r="72" spans="2:8">
      <c r="H72" s="29"/>
    </row>
    <row r="73" spans="2:8">
      <c r="H73" s="29"/>
    </row>
    <row r="74" spans="2:8">
      <c r="H74" s="29"/>
    </row>
    <row r="75" spans="2:8">
      <c r="H75" s="29"/>
    </row>
    <row r="76" spans="2:8">
      <c r="H76" s="29"/>
    </row>
    <row r="77" spans="2:8">
      <c r="H77" s="29"/>
    </row>
    <row r="78" spans="2:8">
      <c r="H78" s="29"/>
    </row>
    <row r="79" spans="2:8">
      <c r="H79" s="29"/>
    </row>
    <row r="80" spans="2:8">
      <c r="H80" s="29"/>
    </row>
    <row r="81" spans="8:8">
      <c r="H81" s="29"/>
    </row>
    <row r="82" spans="8:8">
      <c r="H82" s="29"/>
    </row>
    <row r="83" spans="8:8">
      <c r="H83" s="29"/>
    </row>
    <row r="84" spans="8:8">
      <c r="H84" s="29"/>
    </row>
    <row r="85" spans="8:8">
      <c r="H85" s="29"/>
    </row>
    <row r="86" spans="8:8">
      <c r="H86" s="29"/>
    </row>
    <row r="87" spans="8:8">
      <c r="H87" s="29"/>
    </row>
    <row r="88" spans="8:8">
      <c r="H88" s="29"/>
    </row>
    <row r="89" spans="8:8">
      <c r="H89" s="29"/>
    </row>
    <row r="90" spans="8:8">
      <c r="H90" s="29"/>
    </row>
    <row r="91" spans="8:8">
      <c r="H91" s="29"/>
    </row>
    <row r="92" spans="8:8">
      <c r="H92" s="29"/>
    </row>
    <row r="93" spans="8:8">
      <c r="H93" s="29"/>
    </row>
    <row r="94" spans="8:8">
      <c r="H94" s="29"/>
    </row>
    <row r="95" spans="8:8">
      <c r="H95" s="29"/>
    </row>
    <row r="96" spans="8:8">
      <c r="H96" s="29"/>
    </row>
    <row r="97" spans="8:8">
      <c r="H97" s="29"/>
    </row>
    <row r="98" spans="8:8">
      <c r="H98" s="29"/>
    </row>
    <row r="99" spans="8:8">
      <c r="H99" s="29"/>
    </row>
    <row r="100" spans="8:8">
      <c r="H100" s="29"/>
    </row>
    <row r="101" spans="8:8">
      <c r="H101" s="29"/>
    </row>
    <row r="102" spans="8:8">
      <c r="H102" s="29"/>
    </row>
    <row r="103" spans="8:8">
      <c r="H103" s="29"/>
    </row>
    <row r="104" spans="8:8">
      <c r="H104" s="29"/>
    </row>
    <row r="105" spans="8:8">
      <c r="H105" s="29"/>
    </row>
    <row r="106" spans="8:8">
      <c r="H106" s="29"/>
    </row>
    <row r="107" spans="8:8">
      <c r="H107" s="29"/>
    </row>
    <row r="108" spans="8:8">
      <c r="H108" s="29"/>
    </row>
    <row r="109" spans="8:8">
      <c r="H109" s="29"/>
    </row>
    <row r="110" spans="8:8">
      <c r="H110" s="29"/>
    </row>
    <row r="111" spans="8:8">
      <c r="H111" s="29"/>
    </row>
    <row r="112" spans="8:8">
      <c r="H112" s="29"/>
    </row>
    <row r="113" spans="8:8">
      <c r="H113" s="29"/>
    </row>
    <row r="114" spans="8:8">
      <c r="H114" s="29"/>
    </row>
    <row r="115" spans="8:8">
      <c r="H115" s="29"/>
    </row>
    <row r="116" spans="8:8">
      <c r="H116" s="29"/>
    </row>
    <row r="117" spans="8:8">
      <c r="H117" s="29"/>
    </row>
    <row r="118" spans="8:8">
      <c r="H118" s="29"/>
    </row>
    <row r="119" spans="8:8">
      <c r="H119" s="29"/>
    </row>
    <row r="120" spans="8:8">
      <c r="H120" s="29"/>
    </row>
    <row r="121" spans="8:8">
      <c r="H121" s="29"/>
    </row>
    <row r="122" spans="8:8">
      <c r="H122" s="29"/>
    </row>
    <row r="123" spans="8:8">
      <c r="H123" s="29"/>
    </row>
    <row r="124" spans="8:8">
      <c r="H124" s="29"/>
    </row>
    <row r="125" spans="8:8">
      <c r="H125" s="29"/>
    </row>
    <row r="126" spans="8:8">
      <c r="H126" s="29"/>
    </row>
    <row r="127" spans="8:8">
      <c r="H127" s="29"/>
    </row>
    <row r="128" spans="8:8">
      <c r="H128" s="29"/>
    </row>
    <row r="129" spans="8:8">
      <c r="H129" s="29"/>
    </row>
    <row r="130" spans="8:8">
      <c r="H130" s="29"/>
    </row>
    <row r="131" spans="8:8">
      <c r="H131" s="29"/>
    </row>
    <row r="132" spans="8:8">
      <c r="H132" s="29"/>
    </row>
    <row r="133" spans="8:8">
      <c r="H133" s="29"/>
    </row>
    <row r="134" spans="8:8">
      <c r="H134" s="29"/>
    </row>
    <row r="135" spans="8:8">
      <c r="H135" s="29"/>
    </row>
    <row r="136" spans="8:8">
      <c r="H136" s="29"/>
    </row>
    <row r="137" spans="8:8">
      <c r="H137" s="29"/>
    </row>
    <row r="138" spans="8:8">
      <c r="H138" s="29"/>
    </row>
    <row r="139" spans="8:8">
      <c r="H139" s="29"/>
    </row>
    <row r="140" spans="8:8">
      <c r="H140" s="29"/>
    </row>
    <row r="141" spans="8:8">
      <c r="H141" s="29"/>
    </row>
    <row r="142" spans="8:8">
      <c r="H142" s="29"/>
    </row>
    <row r="143" spans="8:8">
      <c r="H143" s="29"/>
    </row>
    <row r="144" spans="8:8">
      <c r="H144" s="29"/>
    </row>
    <row r="145" spans="8:8">
      <c r="H145" s="29"/>
    </row>
    <row r="146" spans="8:8">
      <c r="H146" s="29"/>
    </row>
    <row r="147" spans="8:8">
      <c r="H147" s="29"/>
    </row>
    <row r="148" spans="8:8">
      <c r="H148" s="29"/>
    </row>
    <row r="149" spans="8:8">
      <c r="H149" s="29"/>
    </row>
    <row r="150" spans="8:8">
      <c r="H150" s="29"/>
    </row>
    <row r="151" spans="8:8">
      <c r="H151" s="29"/>
    </row>
    <row r="152" spans="8:8">
      <c r="H152" s="29"/>
    </row>
    <row r="153" spans="8:8">
      <c r="H153" s="29"/>
    </row>
    <row r="154" spans="8:8">
      <c r="H154" s="29"/>
    </row>
    <row r="155" spans="8:8">
      <c r="H155" s="29"/>
    </row>
    <row r="156" spans="8:8">
      <c r="H156" s="29"/>
    </row>
    <row r="157" spans="8:8">
      <c r="H157" s="29"/>
    </row>
    <row r="158" spans="8:8">
      <c r="H158" s="29"/>
    </row>
    <row r="159" spans="8:8">
      <c r="H159" s="29"/>
    </row>
    <row r="160" spans="8:8">
      <c r="H160" s="29"/>
    </row>
    <row r="161" spans="8:8">
      <c r="H161" s="29"/>
    </row>
    <row r="162" spans="8:8">
      <c r="H162" s="29"/>
    </row>
    <row r="163" spans="8:8">
      <c r="H163" s="29"/>
    </row>
    <row r="164" spans="8:8">
      <c r="H164" s="29"/>
    </row>
    <row r="165" spans="8:8">
      <c r="H165" s="29"/>
    </row>
    <row r="166" spans="8:8">
      <c r="H166" s="29"/>
    </row>
    <row r="167" spans="8:8">
      <c r="H167" s="29"/>
    </row>
    <row r="168" spans="8:8">
      <c r="H168" s="29"/>
    </row>
    <row r="169" spans="8:8">
      <c r="H169" s="29"/>
    </row>
    <row r="170" spans="8:8">
      <c r="H170" s="29"/>
    </row>
    <row r="171" spans="8:8">
      <c r="H171" s="29"/>
    </row>
    <row r="172" spans="8:8">
      <c r="H172" s="29"/>
    </row>
    <row r="173" spans="8:8">
      <c r="H173" s="29"/>
    </row>
    <row r="174" spans="8:8">
      <c r="H174" s="29"/>
    </row>
    <row r="175" spans="8:8">
      <c r="H175" s="29"/>
    </row>
    <row r="176" spans="8:8">
      <c r="H176" s="29"/>
    </row>
    <row r="177" spans="8:8">
      <c r="H177" s="29"/>
    </row>
    <row r="178" spans="8:8">
      <c r="H178" s="29"/>
    </row>
    <row r="179" spans="8:8">
      <c r="H179" s="29"/>
    </row>
    <row r="180" spans="8:8">
      <c r="H180" s="29"/>
    </row>
    <row r="181" spans="8:8">
      <c r="H181" s="29"/>
    </row>
    <row r="182" spans="8:8">
      <c r="H182" s="29"/>
    </row>
    <row r="183" spans="8:8">
      <c r="H183" s="29"/>
    </row>
    <row r="184" spans="8:8">
      <c r="H184" s="29"/>
    </row>
    <row r="185" spans="8:8">
      <c r="H185" s="29"/>
    </row>
    <row r="186" spans="8:8">
      <c r="H186" s="29"/>
    </row>
    <row r="187" spans="8:8">
      <c r="H187" s="29"/>
    </row>
    <row r="188" spans="8:8">
      <c r="H188" s="29"/>
    </row>
    <row r="189" spans="8:8">
      <c r="H189" s="29"/>
    </row>
    <row r="190" spans="8:8">
      <c r="H190" s="29"/>
    </row>
    <row r="191" spans="8:8">
      <c r="H191" s="29"/>
    </row>
    <row r="192" spans="8:8">
      <c r="H192" s="29"/>
    </row>
    <row r="193" spans="8:8">
      <c r="H193" s="29"/>
    </row>
    <row r="194" spans="8:8">
      <c r="H194" s="29"/>
    </row>
    <row r="195" spans="8:8">
      <c r="H195" s="29"/>
    </row>
    <row r="196" spans="8:8">
      <c r="H196" s="29"/>
    </row>
    <row r="197" spans="8:8">
      <c r="H197" s="29"/>
    </row>
    <row r="198" spans="8:8">
      <c r="H198" s="29"/>
    </row>
    <row r="199" spans="8:8">
      <c r="H199" s="29"/>
    </row>
    <row r="200" spans="8:8">
      <c r="H200" s="29"/>
    </row>
    <row r="201" spans="8:8">
      <c r="H201" s="29"/>
    </row>
    <row r="202" spans="8:8">
      <c r="H202" s="29"/>
    </row>
    <row r="203" spans="8:8">
      <c r="H203" s="29"/>
    </row>
  </sheetData>
  <sheetProtection algorithmName="SHA-512" hashValue="xtwtMXC9CTlaCtu8Q1k2Tk/LygzszaHsus9g/sF450pSQ7QRed2WkxTYlmSdp40xdGiMjoqjpxAMcAXNE9QmHQ==" saltValue="Jp1IgAohsAmnW3jtkBREtw==" spinCount="100000" sheet="1" selectLockedCells="1" selectUnlockedCells="1"/>
  <mergeCells count="5">
    <mergeCell ref="C18:G18"/>
    <mergeCell ref="C58:F58"/>
    <mergeCell ref="C59:F59"/>
    <mergeCell ref="C60:F60"/>
    <mergeCell ref="C61:F61"/>
  </mergeCells>
  <conditionalFormatting sqref="B27:H203">
    <cfRule type="expression" dxfId="9" priority="1">
      <formula>$B27="Summe Sachmittel"</formula>
    </cfRule>
    <cfRule type="expression" dxfId="8" priority="3">
      <formula>$B27="Summe Personalmittel"</formula>
    </cfRule>
    <cfRule type="expression" dxfId="7" priority="4">
      <formula>$B27="GESAMTSUMME"</formula>
    </cfRule>
    <cfRule type="expression" dxfId="6" priority="5">
      <formula>$B27="OVERHEAD"</formula>
    </cfRule>
    <cfRule type="expression" dxfId="5" priority="6">
      <formula>$B27="SACHMITTEL"</formula>
    </cfRule>
    <cfRule type="expression" dxfId="4" priority="7">
      <formula>$B27="PERSONAL"</formula>
    </cfRule>
    <cfRule type="expression" dxfId="3" priority="8">
      <formula>$B27="GESAMTSUMME"</formula>
    </cfRule>
    <cfRule type="expression" dxfId="2" priority="9">
      <formula>$B27="GESAMTSUMME"</formula>
    </cfRule>
    <cfRule type="expression" dxfId="1" priority="10">
      <formula>$B27="GESAMTSUMME"</formula>
    </cfRule>
    <cfRule type="expression" dxfId="0" priority="11">
      <formula>OR($B27="PERSONAL",$B27="SACHMITTEL",$B27="OVERHEAD",$B27="GESAMTSUMME")</formula>
    </cfRule>
  </conditionalFormatting>
  <pageMargins left="0.23622047244094491" right="0.23622047244094491" top="0.74803149606299213" bottom="0.74803149606299213" header="0.31496062992125984" footer="0.31496062992125984"/>
  <pageSetup paperSize="9" scale="91" fitToWidth="0" fitToHeight="0" orientation="portrait" r:id="rId1"/>
  <headerFooter>
    <oddFooter>&amp;CSeite &amp;P von &amp;N</oddFooter>
  </headerFooter>
  <rowBreaks count="1" manualBreakCount="1">
    <brk id="52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3143-F546-43FF-95BA-392E9557DE99}">
  <dimension ref="A1:I146"/>
  <sheetViews>
    <sheetView topLeftCell="B1" workbookViewId="0">
      <selection activeCell="E17" sqref="E17"/>
    </sheetView>
  </sheetViews>
  <sheetFormatPr baseColWidth="10" defaultRowHeight="15"/>
  <cols>
    <col min="1" max="1" width="43" bestFit="1" customWidth="1"/>
    <col min="2" max="2" width="35.7109375" bestFit="1" customWidth="1"/>
    <col min="3" max="3" width="16.5703125" bestFit="1" customWidth="1"/>
    <col min="4" max="4" width="44" bestFit="1" customWidth="1"/>
    <col min="5" max="5" width="40" bestFit="1" customWidth="1"/>
    <col min="6" max="6" width="25.85546875" bestFit="1" customWidth="1"/>
  </cols>
  <sheetData>
    <row r="1" spans="1:9">
      <c r="A1" t="s">
        <v>2</v>
      </c>
      <c r="B1" t="s">
        <v>3</v>
      </c>
      <c r="C1" t="s">
        <v>5</v>
      </c>
      <c r="D1" t="s">
        <v>24</v>
      </c>
      <c r="E1" t="s">
        <v>28</v>
      </c>
      <c r="G1" t="str" cm="1">
        <f t="array" ref="G1">_xlfn._xlws.FILTER(E2:E1000,(D2:D1000=Eingabe!B13)*(E2:E1000&lt;&gt;""),"")</f>
        <v/>
      </c>
    </row>
    <row r="2" spans="1:9">
      <c r="A2" t="s">
        <v>12</v>
      </c>
      <c r="B2" t="s">
        <v>53</v>
      </c>
      <c r="C2" t="s">
        <v>6</v>
      </c>
      <c r="D2" s="33" t="s">
        <v>54</v>
      </c>
      <c r="E2" t="s">
        <v>86</v>
      </c>
      <c r="F2" s="27"/>
      <c r="H2" s="27"/>
      <c r="I2" s="27"/>
    </row>
    <row r="3" spans="1:9">
      <c r="A3" t="s">
        <v>13</v>
      </c>
      <c r="B3" t="s">
        <v>20</v>
      </c>
      <c r="D3" s="33" t="s">
        <v>54</v>
      </c>
      <c r="E3" t="s">
        <v>54</v>
      </c>
      <c r="F3" s="27"/>
      <c r="I3" s="27"/>
    </row>
    <row r="4" spans="1:9">
      <c r="A4" t="s">
        <v>14</v>
      </c>
      <c r="B4" t="s">
        <v>21</v>
      </c>
      <c r="D4" s="33" t="s">
        <v>55</v>
      </c>
      <c r="E4" t="s">
        <v>86</v>
      </c>
      <c r="F4" s="27"/>
    </row>
    <row r="5" spans="1:9">
      <c r="A5" t="s">
        <v>15</v>
      </c>
      <c r="B5" t="s">
        <v>22</v>
      </c>
      <c r="D5" s="33" t="s">
        <v>55</v>
      </c>
      <c r="E5" t="s">
        <v>55</v>
      </c>
      <c r="F5" s="27"/>
    </row>
    <row r="6" spans="1:9">
      <c r="A6" t="s">
        <v>16</v>
      </c>
      <c r="B6" t="s">
        <v>23</v>
      </c>
      <c r="D6" s="33" t="s">
        <v>56</v>
      </c>
      <c r="E6" t="s">
        <v>86</v>
      </c>
      <c r="F6" s="27"/>
    </row>
    <row r="7" spans="1:9">
      <c r="A7" t="s">
        <v>17</v>
      </c>
      <c r="B7" t="s">
        <v>81</v>
      </c>
      <c r="D7" s="33" t="s">
        <v>56</v>
      </c>
      <c r="E7" t="s">
        <v>56</v>
      </c>
      <c r="F7" s="27"/>
    </row>
    <row r="8" spans="1:9">
      <c r="A8" t="s">
        <v>18</v>
      </c>
      <c r="B8" t="s">
        <v>72</v>
      </c>
      <c r="D8" s="33" t="s">
        <v>57</v>
      </c>
      <c r="E8" t="s">
        <v>86</v>
      </c>
      <c r="F8" s="27"/>
    </row>
    <row r="9" spans="1:9">
      <c r="A9" t="s">
        <v>19</v>
      </c>
      <c r="D9" s="33" t="s">
        <v>57</v>
      </c>
      <c r="E9" t="s">
        <v>106</v>
      </c>
      <c r="F9" s="27"/>
    </row>
    <row r="10" spans="1:9">
      <c r="D10" s="33" t="s">
        <v>57</v>
      </c>
      <c r="E10" t="s">
        <v>107</v>
      </c>
      <c r="F10" s="27"/>
    </row>
    <row r="11" spans="1:9">
      <c r="D11" s="33" t="s">
        <v>57</v>
      </c>
      <c r="E11" t="s">
        <v>108</v>
      </c>
      <c r="F11" s="27"/>
    </row>
    <row r="12" spans="1:9">
      <c r="D12" s="33" t="s">
        <v>57</v>
      </c>
      <c r="E12" t="s">
        <v>109</v>
      </c>
      <c r="F12" s="27"/>
    </row>
    <row r="13" spans="1:9">
      <c r="D13" s="33" t="s">
        <v>57</v>
      </c>
      <c r="E13" t="s">
        <v>110</v>
      </c>
      <c r="F13" s="27"/>
    </row>
    <row r="14" spans="1:9">
      <c r="D14" s="33" t="s">
        <v>58</v>
      </c>
      <c r="E14" t="s">
        <v>86</v>
      </c>
      <c r="F14" s="27"/>
    </row>
    <row r="15" spans="1:9">
      <c r="D15" s="33" t="s">
        <v>58</v>
      </c>
      <c r="E15" t="s">
        <v>104</v>
      </c>
      <c r="F15" s="27"/>
    </row>
    <row r="16" spans="1:9">
      <c r="D16" s="33" t="s">
        <v>58</v>
      </c>
      <c r="E16" t="s">
        <v>105</v>
      </c>
      <c r="F16" s="27"/>
    </row>
    <row r="17" spans="4:6">
      <c r="D17" s="33" t="s">
        <v>59</v>
      </c>
      <c r="E17" t="s">
        <v>74</v>
      </c>
      <c r="F17" s="27"/>
    </row>
    <row r="18" spans="4:6">
      <c r="D18" s="33" t="s">
        <v>59</v>
      </c>
      <c r="E18" t="s">
        <v>111</v>
      </c>
      <c r="F18" s="27"/>
    </row>
    <row r="19" spans="4:6">
      <c r="D19" s="33" t="s">
        <v>59</v>
      </c>
      <c r="E19" t="s">
        <v>112</v>
      </c>
      <c r="F19" s="27"/>
    </row>
    <row r="20" spans="4:6">
      <c r="D20" s="33" t="s">
        <v>59</v>
      </c>
      <c r="E20" t="s">
        <v>113</v>
      </c>
      <c r="F20" s="27"/>
    </row>
    <row r="21" spans="4:6">
      <c r="D21" s="33" t="s">
        <v>59</v>
      </c>
      <c r="E21" t="s">
        <v>114</v>
      </c>
      <c r="F21" s="27"/>
    </row>
    <row r="22" spans="4:6">
      <c r="D22" s="33" t="s">
        <v>59</v>
      </c>
      <c r="E22" t="s">
        <v>115</v>
      </c>
      <c r="F22" s="27"/>
    </row>
    <row r="23" spans="4:6">
      <c r="D23" s="33" t="s">
        <v>59</v>
      </c>
      <c r="E23" t="s">
        <v>116</v>
      </c>
      <c r="F23" s="27"/>
    </row>
    <row r="24" spans="4:6">
      <c r="D24" s="33" t="s">
        <v>59</v>
      </c>
      <c r="E24" t="s">
        <v>117</v>
      </c>
      <c r="F24" s="27"/>
    </row>
    <row r="25" spans="4:6">
      <c r="D25" s="33" t="s">
        <v>59</v>
      </c>
      <c r="E25" t="s">
        <v>118</v>
      </c>
      <c r="F25" s="27"/>
    </row>
    <row r="26" spans="4:6">
      <c r="D26" s="33" t="s">
        <v>60</v>
      </c>
      <c r="E26" t="s">
        <v>60</v>
      </c>
      <c r="F26" s="27"/>
    </row>
    <row r="27" spans="4:6">
      <c r="D27" s="33" t="s">
        <v>73</v>
      </c>
      <c r="E27" t="s">
        <v>76</v>
      </c>
      <c r="F27" s="27"/>
    </row>
    <row r="28" spans="4:6">
      <c r="D28" s="33" t="s">
        <v>73</v>
      </c>
      <c r="E28" t="s">
        <v>79</v>
      </c>
      <c r="F28" s="27"/>
    </row>
    <row r="29" spans="4:6">
      <c r="D29" s="33" t="s">
        <v>73</v>
      </c>
      <c r="E29" t="s">
        <v>75</v>
      </c>
      <c r="F29" s="27"/>
    </row>
    <row r="30" spans="4:6">
      <c r="D30" s="33" t="s">
        <v>73</v>
      </c>
      <c r="E30" s="32" t="s">
        <v>87</v>
      </c>
      <c r="F30" s="27"/>
    </row>
    <row r="31" spans="4:6">
      <c r="D31" s="33" t="s">
        <v>73</v>
      </c>
      <c r="E31" s="32" t="s">
        <v>88</v>
      </c>
      <c r="F31" s="27"/>
    </row>
    <row r="32" spans="4:6">
      <c r="D32" s="33" t="s">
        <v>73</v>
      </c>
      <c r="E32" t="s">
        <v>80</v>
      </c>
      <c r="F32" s="27"/>
    </row>
    <row r="33" spans="4:6">
      <c r="D33" s="33" t="s">
        <v>73</v>
      </c>
      <c r="E33" s="32" t="s">
        <v>89</v>
      </c>
      <c r="F33" s="27"/>
    </row>
    <row r="34" spans="4:6">
      <c r="D34" s="33" t="s">
        <v>73</v>
      </c>
      <c r="E34" t="s">
        <v>77</v>
      </c>
      <c r="F34" s="27"/>
    </row>
    <row r="35" spans="4:6">
      <c r="D35" s="33" t="s">
        <v>73</v>
      </c>
      <c r="E35" t="s">
        <v>78</v>
      </c>
      <c r="F35" s="27"/>
    </row>
    <row r="36" spans="4:6">
      <c r="D36" s="33" t="s">
        <v>73</v>
      </c>
      <c r="E36" s="32" t="s">
        <v>90</v>
      </c>
      <c r="F36" s="27"/>
    </row>
    <row r="37" spans="4:6">
      <c r="D37" s="33" t="s">
        <v>73</v>
      </c>
      <c r="E37" s="32" t="s">
        <v>91</v>
      </c>
      <c r="F37" s="27"/>
    </row>
    <row r="38" spans="4:6">
      <c r="D38" s="33" t="s">
        <v>73</v>
      </c>
      <c r="E38" s="32" t="s">
        <v>92</v>
      </c>
      <c r="F38" s="27"/>
    </row>
    <row r="39" spans="4:6">
      <c r="D39" s="33" t="s">
        <v>73</v>
      </c>
      <c r="E39" s="32" t="s">
        <v>93</v>
      </c>
      <c r="F39" s="27"/>
    </row>
    <row r="40" spans="4:6">
      <c r="D40" s="33" t="s">
        <v>94</v>
      </c>
      <c r="E40" s="32" t="s">
        <v>95</v>
      </c>
      <c r="F40" s="27"/>
    </row>
    <row r="41" spans="4:6">
      <c r="D41" s="33" t="s">
        <v>96</v>
      </c>
      <c r="E41" t="s">
        <v>97</v>
      </c>
      <c r="F41" s="27"/>
    </row>
    <row r="42" spans="4:6">
      <c r="D42" s="33" t="s">
        <v>96</v>
      </c>
      <c r="E42" s="32" t="s">
        <v>98</v>
      </c>
      <c r="F42" s="27"/>
    </row>
    <row r="43" spans="4:6">
      <c r="D43" s="33" t="s">
        <v>96</v>
      </c>
      <c r="E43" s="32" t="s">
        <v>99</v>
      </c>
      <c r="F43" s="27"/>
    </row>
    <row r="44" spans="4:6">
      <c r="D44" s="33" t="s">
        <v>100</v>
      </c>
      <c r="E44" s="32" t="s">
        <v>101</v>
      </c>
      <c r="F44" s="27"/>
    </row>
    <row r="45" spans="4:6">
      <c r="D45" s="33" t="s">
        <v>100</v>
      </c>
      <c r="E45" t="s">
        <v>102</v>
      </c>
      <c r="F45" s="27"/>
    </row>
    <row r="46" spans="4:6">
      <c r="D46" s="33" t="s">
        <v>100</v>
      </c>
      <c r="E46" s="32" t="s">
        <v>103</v>
      </c>
      <c r="F46" s="27"/>
    </row>
    <row r="47" spans="4:6">
      <c r="D47" s="33" t="s">
        <v>96</v>
      </c>
      <c r="E47" t="s">
        <v>97</v>
      </c>
      <c r="F47" s="27"/>
    </row>
    <row r="48" spans="4:6">
      <c r="D48" s="33" t="s">
        <v>96</v>
      </c>
      <c r="E48" s="32" t="s">
        <v>98</v>
      </c>
      <c r="F48" s="27"/>
    </row>
    <row r="49" spans="4:6">
      <c r="D49" s="33" t="s">
        <v>96</v>
      </c>
      <c r="E49" s="32" t="s">
        <v>99</v>
      </c>
      <c r="F49" s="27"/>
    </row>
    <row r="50" spans="4:6">
      <c r="D50" s="33" t="s">
        <v>100</v>
      </c>
      <c r="E50" s="32" t="s">
        <v>101</v>
      </c>
      <c r="F50" s="27"/>
    </row>
    <row r="51" spans="4:6">
      <c r="D51" s="33" t="s">
        <v>100</v>
      </c>
      <c r="E51" t="s">
        <v>102</v>
      </c>
      <c r="F51" s="27"/>
    </row>
    <row r="52" spans="4:6">
      <c r="D52" s="33" t="s">
        <v>100</v>
      </c>
      <c r="E52" s="32" t="s">
        <v>103</v>
      </c>
      <c r="F52" s="27"/>
    </row>
    <row r="53" spans="4:6">
      <c r="F53" s="27"/>
    </row>
    <row r="54" spans="4:6">
      <c r="F54" s="27"/>
    </row>
    <row r="55" spans="4:6">
      <c r="F55" s="27"/>
    </row>
    <row r="56" spans="4:6">
      <c r="F56" s="27"/>
    </row>
    <row r="57" spans="4:6">
      <c r="F57" s="27"/>
    </row>
    <row r="58" spans="4:6">
      <c r="F58" s="27"/>
    </row>
    <row r="59" spans="4:6">
      <c r="F59" s="27"/>
    </row>
    <row r="60" spans="4:6">
      <c r="F60" s="27"/>
    </row>
    <row r="61" spans="4:6">
      <c r="F61" s="27"/>
    </row>
    <row r="62" spans="4:6">
      <c r="F62" s="27"/>
    </row>
    <row r="63" spans="4:6">
      <c r="F63" s="27"/>
    </row>
    <row r="64" spans="4:6">
      <c r="F64" s="27"/>
    </row>
    <row r="65" spans="6:6">
      <c r="F65" s="27"/>
    </row>
    <row r="66" spans="6:6">
      <c r="F66" s="27"/>
    </row>
    <row r="67" spans="6:6">
      <c r="F67" s="27"/>
    </row>
    <row r="68" spans="6:6">
      <c r="F68" s="27"/>
    </row>
    <row r="69" spans="6:6">
      <c r="F69" s="27"/>
    </row>
    <row r="70" spans="6:6">
      <c r="F70" s="27"/>
    </row>
    <row r="71" spans="6:6">
      <c r="F71" s="27"/>
    </row>
    <row r="72" spans="6:6">
      <c r="F72" s="27"/>
    </row>
    <row r="73" spans="6:6">
      <c r="F73" s="27"/>
    </row>
    <row r="74" spans="6:6">
      <c r="F74" s="27"/>
    </row>
    <row r="75" spans="6:6">
      <c r="F75" s="27"/>
    </row>
    <row r="76" spans="6:6">
      <c r="F76" s="27"/>
    </row>
    <row r="77" spans="6:6">
      <c r="F77" s="27"/>
    </row>
    <row r="78" spans="6:6">
      <c r="F78" s="27"/>
    </row>
    <row r="79" spans="6:6">
      <c r="F79" s="27"/>
    </row>
    <row r="80" spans="6:6">
      <c r="F80" s="27"/>
    </row>
    <row r="81" spans="6:6">
      <c r="F81" s="27"/>
    </row>
    <row r="82" spans="6:6">
      <c r="F82" s="27"/>
    </row>
    <row r="83" spans="6:6">
      <c r="F83" s="27"/>
    </row>
    <row r="84" spans="6:6">
      <c r="F84" s="27"/>
    </row>
    <row r="85" spans="6:6">
      <c r="F85" s="27"/>
    </row>
    <row r="86" spans="6:6">
      <c r="F86" s="27"/>
    </row>
    <row r="87" spans="6:6">
      <c r="F87" s="27"/>
    </row>
    <row r="88" spans="6:6">
      <c r="F88" s="27"/>
    </row>
    <row r="89" spans="6:6">
      <c r="F89" s="27"/>
    </row>
    <row r="90" spans="6:6">
      <c r="F90" s="27"/>
    </row>
    <row r="91" spans="6:6">
      <c r="F91" s="27"/>
    </row>
    <row r="92" spans="6:6">
      <c r="F92" s="27"/>
    </row>
    <row r="93" spans="6:6">
      <c r="F93" s="27"/>
    </row>
    <row r="94" spans="6:6">
      <c r="F94" s="27"/>
    </row>
    <row r="95" spans="6:6">
      <c r="F95" s="27"/>
    </row>
    <row r="96" spans="6:6">
      <c r="F96" s="27"/>
    </row>
    <row r="97" spans="6:6">
      <c r="F97" s="27"/>
    </row>
    <row r="98" spans="6:6">
      <c r="F98" s="27"/>
    </row>
    <row r="99" spans="6:6">
      <c r="F99" s="27"/>
    </row>
    <row r="100" spans="6:6">
      <c r="F100" s="27"/>
    </row>
    <row r="101" spans="6:6">
      <c r="F101" s="27"/>
    </row>
    <row r="102" spans="6:6">
      <c r="F102" s="27"/>
    </row>
    <row r="103" spans="6:6">
      <c r="F103" s="27"/>
    </row>
    <row r="104" spans="6:6">
      <c r="F104" s="27"/>
    </row>
    <row r="105" spans="6:6">
      <c r="F105" s="27"/>
    </row>
    <row r="106" spans="6:6">
      <c r="F106" s="27"/>
    </row>
    <row r="107" spans="6:6">
      <c r="F107" s="27"/>
    </row>
    <row r="108" spans="6:6">
      <c r="F108" s="27"/>
    </row>
    <row r="109" spans="6:6">
      <c r="F109" s="27"/>
    </row>
    <row r="110" spans="6:6">
      <c r="F110" s="27"/>
    </row>
    <row r="111" spans="6:6">
      <c r="F111" s="27"/>
    </row>
    <row r="112" spans="6:6">
      <c r="F112" s="27"/>
    </row>
    <row r="113" spans="6:6">
      <c r="F113" s="27"/>
    </row>
    <row r="114" spans="6:6">
      <c r="F114" s="27"/>
    </row>
    <row r="115" spans="6:6">
      <c r="F115" s="27"/>
    </row>
    <row r="116" spans="6:6">
      <c r="F116" s="27"/>
    </row>
    <row r="117" spans="6:6">
      <c r="F117" s="27"/>
    </row>
    <row r="118" spans="6:6">
      <c r="F118" s="27"/>
    </row>
    <row r="119" spans="6:6">
      <c r="F119" s="27"/>
    </row>
    <row r="120" spans="6:6">
      <c r="F120" s="27"/>
    </row>
    <row r="121" spans="6:6">
      <c r="F121" s="27"/>
    </row>
    <row r="122" spans="6:6">
      <c r="F122" s="27"/>
    </row>
    <row r="123" spans="6:6">
      <c r="F123" s="27"/>
    </row>
    <row r="124" spans="6:6">
      <c r="F124" s="27"/>
    </row>
    <row r="125" spans="6:6">
      <c r="F125" s="27"/>
    </row>
    <row r="126" spans="6:6">
      <c r="F126" s="27"/>
    </row>
    <row r="127" spans="6:6">
      <c r="F127" s="27"/>
    </row>
    <row r="128" spans="6:6">
      <c r="F128" s="27"/>
    </row>
    <row r="129" spans="6:6">
      <c r="F129" s="27"/>
    </row>
    <row r="130" spans="6:6">
      <c r="F130" s="27"/>
    </row>
    <row r="131" spans="6:6">
      <c r="F131" s="27"/>
    </row>
    <row r="132" spans="6:6">
      <c r="F132" s="27"/>
    </row>
    <row r="133" spans="6:6">
      <c r="F133" s="27"/>
    </row>
    <row r="134" spans="6:6">
      <c r="F134" s="27"/>
    </row>
    <row r="135" spans="6:6">
      <c r="F135" s="27"/>
    </row>
    <row r="136" spans="6:6">
      <c r="F136" s="27"/>
    </row>
    <row r="137" spans="6:6">
      <c r="F137" s="27"/>
    </row>
    <row r="138" spans="6:6">
      <c r="F138" s="27"/>
    </row>
    <row r="139" spans="6:6">
      <c r="F139" s="27"/>
    </row>
    <row r="140" spans="6:6">
      <c r="F140" s="27"/>
    </row>
    <row r="141" spans="6:6">
      <c r="F141" s="27"/>
    </row>
    <row r="142" spans="6:6">
      <c r="F142" s="27"/>
    </row>
    <row r="143" spans="6:6">
      <c r="F143" s="27"/>
    </row>
    <row r="144" spans="6:6">
      <c r="F144" s="27"/>
    </row>
    <row r="145" spans="6:6">
      <c r="F145" s="27"/>
    </row>
    <row r="146" spans="6:6">
      <c r="F146" s="2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109C-0750-4595-AC86-FEF9C776ED43}">
  <dimension ref="A2:B12"/>
  <sheetViews>
    <sheetView workbookViewId="0">
      <selection activeCell="B2" sqref="B2"/>
    </sheetView>
  </sheetViews>
  <sheetFormatPr baseColWidth="10" defaultRowHeight="15"/>
  <cols>
    <col min="1" max="1" width="46" bestFit="1" customWidth="1"/>
  </cols>
  <sheetData>
    <row r="2" spans="1:2">
      <c r="A2" t="str" cm="1">
        <f t="array" ref="A2:A12">_xlfn.UNIQUE(_xlfn._xlws.FILTER(Listen!D2:D1000,Listen!D2:D1000&lt;&gt;""))</f>
        <v>Evangelisch-Theologische Fakultät</v>
      </c>
      <c r="B2" s="27" t="str" cm="1">
        <f t="array" ref="B2">_xlfn.UNIQUE(_xlfn._xlws.FILTER(Listen!$E$2:$E$1000,(Listen!$D$2:$D$1000=Eingabe!$B$13)*(Listen!$E$2:$E$1000&lt;&gt;""),""))</f>
        <v/>
      </c>
    </row>
    <row r="3" spans="1:2">
      <c r="A3" t="str">
        <v>Katholisch-Theologische Fakultät</v>
      </c>
    </row>
    <row r="4" spans="1:2">
      <c r="A4" t="str">
        <v>Juristische Fakultät</v>
      </c>
    </row>
    <row r="5" spans="1:2">
      <c r="A5" t="str">
        <v>Philosophische Fakultät</v>
      </c>
    </row>
    <row r="6" spans="1:2">
      <c r="A6" t="str">
        <v xml:space="preserve">Wirtschafts- und Sozialwissenschaftliche Fakultät </v>
      </c>
    </row>
    <row r="7" spans="1:2">
      <c r="A7" t="str">
        <v xml:space="preserve">Mathematisch-Naturwissenschaftliche Fakultät </v>
      </c>
    </row>
    <row r="8" spans="1:2">
      <c r="A8" t="str">
        <v>Zentrum für Islamische Theologie</v>
      </c>
    </row>
    <row r="9" spans="1:2">
      <c r="A9" t="str">
        <v>Zentrale Universitätseinrichtungen</v>
      </c>
    </row>
    <row r="10" spans="1:2">
      <c r="A10" t="str">
        <v>Zentrale Verwaltung</v>
      </c>
    </row>
    <row r="11" spans="1:2">
      <c r="A11" t="str">
        <v>Interfakultäre Institute</v>
      </c>
    </row>
    <row r="12" spans="1:2">
      <c r="A12" t="str">
        <v>Interdisziplinäre Zentren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25</vt:i4>
      </vt:variant>
    </vt:vector>
  </HeadingPairs>
  <TitlesOfParts>
    <vt:vector size="29" baseType="lpstr">
      <vt:lpstr>Eingabe</vt:lpstr>
      <vt:lpstr>Druckformular</vt:lpstr>
      <vt:lpstr>Listen</vt:lpstr>
      <vt:lpstr>Hilfsblatt</vt:lpstr>
      <vt:lpstr>Ansprechpartner</vt:lpstr>
      <vt:lpstr>Ansprechperson</vt:lpstr>
      <vt:lpstr>bis</vt:lpstr>
      <vt:lpstr>Druckformular!Druckbereich</vt:lpstr>
      <vt:lpstr>EMail</vt:lpstr>
      <vt:lpstr>Fachbereich</vt:lpstr>
      <vt:lpstr>Fakultät</vt:lpstr>
      <vt:lpstr>Hausnummer</vt:lpstr>
      <vt:lpstr>Kontaktnachname</vt:lpstr>
      <vt:lpstr>Kontaktvorname</vt:lpstr>
      <vt:lpstr>Name</vt:lpstr>
      <vt:lpstr>Ort</vt:lpstr>
      <vt:lpstr>Overhead</vt:lpstr>
      <vt:lpstr>Personalmittel</vt:lpstr>
      <vt:lpstr>PLZ</vt:lpstr>
      <vt:lpstr>Projektleiter</vt:lpstr>
      <vt:lpstr>Projekttitel</vt:lpstr>
      <vt:lpstr>PSP</vt:lpstr>
      <vt:lpstr>Sachmittel</vt:lpstr>
      <vt:lpstr>Strasse</vt:lpstr>
      <vt:lpstr>Telefon</vt:lpstr>
      <vt:lpstr>Titel</vt:lpstr>
      <vt:lpstr>Verwendungszweck</vt:lpstr>
      <vt:lpstr>von</vt:lpstr>
      <vt:lpstr>Vorname</vt:lpstr>
    </vt:vector>
  </TitlesOfParts>
  <Company>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Ebauer</dc:creator>
  <cp:lastModifiedBy>Rodi, Martina</cp:lastModifiedBy>
  <cp:lastPrinted>2026-10-20T04:49:03Z</cp:lastPrinted>
  <dcterms:created xsi:type="dcterms:W3CDTF">2026-08-15T09:07:13Z</dcterms:created>
  <dcterms:modified xsi:type="dcterms:W3CDTF">2026-10-26T08:43:58Z</dcterms:modified>
</cp:coreProperties>
</file>