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202300"/>
  <mc:AlternateContent xmlns:mc="http://schemas.openxmlformats.org/markup-compatibility/2006">
    <mc:Choice Requires="x15">
      <x15ac:absPath xmlns:x15ac="http://schemas.microsoft.com/office/spreadsheetml/2010/11/ac" url="Y:\G_Personal\G8_Lehrdeputate\G8.6_Prozessveränderung\"/>
    </mc:Choice>
  </mc:AlternateContent>
  <xr:revisionPtr revIDLastSave="0" documentId="13_ncr:1_{7097E382-3589-492E-A68B-5B6BD5E93E71}" xr6:coauthVersionLast="47" xr6:coauthVersionMax="47" xr10:uidLastSave="{00000000-0000-0000-0000-000000000000}"/>
  <workbookProtection workbookAlgorithmName="SHA-512" workbookHashValue="dW2Y+RBCyDWW7YCDCWAczrOBCpOTjbAWOp9jSe4FaUZmnCUQqoTTWVOTi2/1vTrd5NpMBNu9yt7/OBVKjFTSMA==" workbookSaltValue="+gE0NydQqO5N1CC046drtw==" workbookSpinCount="100000" lockStructure="1"/>
  <bookViews>
    <workbookView xWindow="-120" yWindow="-120" windowWidth="29040" windowHeight="15720" activeTab="2" xr2:uid="{29D1578C-C139-4359-B35B-50AF4258E918}"/>
  </bookViews>
  <sheets>
    <sheet name="Formblatt" sheetId="1" r:id="rId1"/>
    <sheet name="Tabelle2" sheetId="2" state="hidden" r:id="rId2"/>
    <sheet name="Copyright" sheetId="3" r:id="rId3"/>
  </sheets>
  <definedNames>
    <definedName name="_xlnm.Print_Area" localSheetId="0">Formblatt!$B$1:$Q$107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0" i="1" l="1"/>
  <c r="P87" i="1" l="1"/>
  <c r="P86" i="1"/>
  <c r="P85" i="1"/>
  <c r="P84" i="1"/>
  <c r="P83" i="1"/>
  <c r="P82" i="1"/>
  <c r="P81" i="1"/>
  <c r="P80" i="1"/>
  <c r="P89" i="1" s="1"/>
  <c r="O27" i="1" s="1"/>
  <c r="P29" i="1" s="1"/>
  <c r="M95" i="1"/>
  <c r="D95" i="1"/>
  <c r="D66" i="1"/>
  <c r="M66" i="1"/>
  <c r="M43" i="1"/>
  <c r="D43" i="1"/>
  <c r="B97" i="1"/>
  <c r="B68" i="1"/>
  <c r="C48" i="1"/>
  <c r="B45" i="1"/>
  <c r="P21" i="1"/>
  <c r="P22" i="1"/>
  <c r="P23" i="1"/>
  <c r="P24" i="1"/>
  <c r="P25" i="1"/>
  <c r="J20" i="1"/>
  <c r="J21" i="1"/>
  <c r="J22" i="1"/>
  <c r="J23" i="1"/>
  <c r="J24" i="1"/>
  <c r="J25" i="1"/>
  <c r="C58" i="1"/>
  <c r="C56" i="1"/>
  <c r="C54" i="1"/>
  <c r="C52" i="1"/>
  <c r="C50" i="1"/>
  <c r="M50" i="1"/>
  <c r="M52" i="1"/>
  <c r="M54" i="1"/>
  <c r="M56" i="1"/>
  <c r="M58" i="1"/>
  <c r="M48" i="1"/>
  <c r="G70" i="1"/>
  <c r="J16" i="1"/>
  <c r="P16" i="1" s="1"/>
  <c r="J17" i="1"/>
  <c r="P17" i="1"/>
  <c r="D11" i="1"/>
  <c r="L58" i="1"/>
  <c r="L56" i="1"/>
  <c r="L54" i="1"/>
  <c r="L52" i="1"/>
  <c r="L50" i="1"/>
  <c r="L48" i="1"/>
  <c r="N58" i="1"/>
  <c r="O58" i="1" s="1"/>
  <c r="N56" i="1"/>
  <c r="O56" i="1" s="1"/>
  <c r="N54" i="1"/>
  <c r="O54" i="1" s="1"/>
  <c r="N52" i="1"/>
  <c r="O52" i="1" s="1"/>
  <c r="K58" i="1"/>
  <c r="K56" i="1"/>
  <c r="K54" i="1"/>
  <c r="K52" i="1"/>
  <c r="K50" i="1"/>
  <c r="K48" i="1"/>
  <c r="J19" i="1"/>
  <c r="J18" i="1"/>
  <c r="N50" i="1"/>
  <c r="O50" i="1" s="1"/>
  <c r="N48" i="1"/>
  <c r="O48" i="1" s="1"/>
  <c r="P106" i="1"/>
  <c r="O28" i="1"/>
  <c r="J58" i="1"/>
  <c r="J56" i="1"/>
  <c r="J54" i="1"/>
  <c r="J52" i="1"/>
  <c r="J50" i="1"/>
  <c r="J48" i="1"/>
  <c r="P19" i="1"/>
  <c r="P20" i="1"/>
  <c r="P18" i="1"/>
  <c r="P26" i="1" l="1"/>
  <c r="P30" i="1" s="1"/>
  <c r="D2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Christian</author>
  </authors>
  <commentList>
    <comment ref="P79" authorId="0" shapeId="0" xr:uid="{16C155EB-3640-413E-B0E5-6F02D317D3F8}">
      <text>
        <r>
          <rPr>
            <sz val="9"/>
            <color indexed="81"/>
            <rFont val="Segoe UI"/>
            <family val="2"/>
          </rPr>
          <t xml:space="preserve">Maximal 0,3 SWS pro betreuter Arbeit.
</t>
        </r>
      </text>
    </comment>
  </commentList>
</comments>
</file>

<file path=xl/sharedStrings.xml><?xml version="1.0" encoding="utf-8"?>
<sst xmlns="http://schemas.openxmlformats.org/spreadsheetml/2006/main" count="126" uniqueCount="106">
  <si>
    <t>WS 2024/25</t>
  </si>
  <si>
    <t>SS 2025</t>
  </si>
  <si>
    <t>WS 2025/26</t>
  </si>
  <si>
    <t>SS 2026</t>
  </si>
  <si>
    <t>WS 2026/27</t>
  </si>
  <si>
    <t>SS 2027</t>
  </si>
  <si>
    <t>Empirische Bildungsforschung</t>
  </si>
  <si>
    <t>Empirische Kulturwissenschaft</t>
  </si>
  <si>
    <t>Erziehungswissenschaft</t>
  </si>
  <si>
    <t>Methodenzentrum</t>
  </si>
  <si>
    <t>Politikwissenschaft</t>
  </si>
  <si>
    <t>Sportwissenschaft</t>
  </si>
  <si>
    <t>Soziologie</t>
  </si>
  <si>
    <t>Wirtschaftswissenschaft</t>
  </si>
  <si>
    <t>SWS</t>
  </si>
  <si>
    <t>Seminar</t>
  </si>
  <si>
    <t>Rechtsextremismusforschung</t>
  </si>
  <si>
    <t>SS 2024</t>
  </si>
  <si>
    <t>WS 2023/24</t>
  </si>
  <si>
    <t>SS 2023</t>
  </si>
  <si>
    <t>WS 2022/23</t>
  </si>
  <si>
    <t>Erstellt durch:</t>
  </si>
  <si>
    <t>Lizenz:</t>
  </si>
  <si>
    <t>Public Domain CC0</t>
  </si>
  <si>
    <t>Dekanat der Wirtschafts- und Sozialwissenschaftlichen Fakultät
Eberhard-Karls-Universität Tübingen</t>
  </si>
  <si>
    <t>Kontakt:</t>
  </si>
  <si>
    <t>deputat@wiso.uni-tuebingen.de</t>
  </si>
  <si>
    <t>University of Tübingen - Faculty of Economics and Social Sciences
Fulfillment of Teaching Obligation</t>
  </si>
  <si>
    <t>Teaching person:</t>
  </si>
  <si>
    <t>School / Institute</t>
  </si>
  <si>
    <t>Chair / Work Unit</t>
  </si>
  <si>
    <t>Research sabbatical</t>
  </si>
  <si>
    <t>Reduction</t>
  </si>
  <si>
    <t>Justification for teaching reduction</t>
  </si>
  <si>
    <r>
      <t xml:space="preserve">I. Information on teaching activities (according to Alma / electronic course catalog) that are part of a curriculum and were conducted as scheduled.
  </t>
    </r>
    <r>
      <rPr>
        <i/>
        <sz val="9"/>
        <rFont val="Arial"/>
        <family val="2"/>
      </rPr>
      <t>(please report on teaching activites that did not take place as scheduled on the back or in a separate text)</t>
    </r>
  </si>
  <si>
    <t>No.</t>
  </si>
  <si>
    <t>Course title</t>
  </si>
  <si>
    <t>Course type</t>
  </si>
  <si>
    <t>No. of teachers</t>
  </si>
  <si>
    <t>Names of teachers</t>
  </si>
  <si>
    <t xml:space="preserve">interdisciplinary course? </t>
  </si>
  <si>
    <t>Own SWS</t>
  </si>
  <si>
    <t>Date, signature of the teacher</t>
  </si>
  <si>
    <t>SWS credit</t>
  </si>
  <si>
    <t>Total SWS Semester</t>
  </si>
  <si>
    <t xml:space="preserve">Result: </t>
  </si>
  <si>
    <t>Fulfillment of individual teaching obligation according to LVVO</t>
  </si>
  <si>
    <t>Current obligation</t>
  </si>
  <si>
    <t>Teaching obligation</t>
  </si>
  <si>
    <t>For joint teaching</t>
  </si>
  <si>
    <t>weekly course?</t>
  </si>
  <si>
    <t>SWS from courses</t>
  </si>
  <si>
    <t xml:space="preserve">SWS credit from theses (page 3) </t>
  </si>
  <si>
    <t>No. on page 1</t>
  </si>
  <si>
    <t>Teaching dates and times</t>
  </si>
  <si>
    <t>own teaching hours (45 Min. each)</t>
  </si>
  <si>
    <t>divided by 14</t>
  </si>
  <si>
    <t xml:space="preserve">Supervision as part of </t>
  </si>
  <si>
    <t>AND / OR EITHER</t>
  </si>
  <si>
    <t>a Master colloquium / seminar</t>
  </si>
  <si>
    <t>a Bachelor colloquium / seminar</t>
  </si>
  <si>
    <t xml:space="preserve">Page 1 entry No.: </t>
  </si>
  <si>
    <t>OR</t>
  </si>
  <si>
    <t>Degree</t>
  </si>
  <si>
    <t>Thesis title</t>
  </si>
  <si>
    <t>credited SWS</t>
  </si>
  <si>
    <t xml:space="preserve">Total: </t>
  </si>
  <si>
    <t>individual supervision of Master, Diploma, or State Examination theses (not Bachelor theses!)</t>
  </si>
  <si>
    <t>Checked by Dean's office</t>
  </si>
  <si>
    <t>Student (last name, first name)</t>
  </si>
  <si>
    <t>Source of credit (brief description)</t>
  </si>
  <si>
    <t>Form 1 (Page 1)
Reporting form for teaching staff</t>
  </si>
  <si>
    <t>Form 1 (Page 2)
Reporting form for teaching staff</t>
  </si>
  <si>
    <t>Form 1 (Page 3)
Reporting form for teaching staff</t>
  </si>
  <si>
    <t>Form 1 (Page 4)
Reporting form for teaching staff</t>
  </si>
  <si>
    <t xml:space="preserve">  </t>
  </si>
  <si>
    <t>SWS credit from other sources (page 4)</t>
  </si>
  <si>
    <t>Please attach a list of colloquium / seminar participants</t>
  </si>
  <si>
    <t xml:space="preserve">To receive credit for individual thesis supervision efforts, please enter the relevant information in the table below. Please only list theses for which the submission date falls into the reported semester (WS: 01/10 - 31/03, SS: 01/04 - 30/09). </t>
  </si>
  <si>
    <t>On this page, you can report on interpersonal compensations. For an interpersonal compensation to take effect, both participants (the person who transfers part of their  teaching obligation and the one who receives the additional teaching obligation) have to indicate this on this page by entering a negative or positive value in the column "SWS" . Compensation is only possible within the same status group or by transfer to a subordinate group.</t>
  </si>
  <si>
    <t>applied for digital teaching?</t>
  </si>
  <si>
    <t>yes</t>
  </si>
  <si>
    <t>no</t>
  </si>
  <si>
    <t>Lecture</t>
  </si>
  <si>
    <t>Colloquium</t>
  </si>
  <si>
    <t>Exercise</t>
  </si>
  <si>
    <t>sport.  Ex.</t>
  </si>
  <si>
    <t>Practical course</t>
  </si>
  <si>
    <t>Tutorial</t>
  </si>
  <si>
    <t>Excursion</t>
  </si>
  <si>
    <t>WS 2027/28</t>
  </si>
  <si>
    <t>Dokumentenversion 1.0.0.7e - 15.04.2026</t>
  </si>
  <si>
    <t>crediting factor</t>
  </si>
  <si>
    <r>
      <t xml:space="preserve">Own teaching </t>
    </r>
    <r>
      <rPr>
        <sz val="8"/>
        <rFont val="Arial"/>
        <family val="2"/>
      </rPr>
      <t>(h/semester)</t>
    </r>
  </si>
  <si>
    <t>SS 2028</t>
  </si>
  <si>
    <t>SS 2029</t>
  </si>
  <si>
    <t>WS 2028/29</t>
  </si>
  <si>
    <t>WS 2029/30</t>
  </si>
  <si>
    <t>SS 2030</t>
  </si>
  <si>
    <t>SS 2031</t>
  </si>
  <si>
    <t>WS 2030/31</t>
  </si>
  <si>
    <t>WS 2031/32</t>
  </si>
  <si>
    <t>SS 2021</t>
  </si>
  <si>
    <t>SS 2022</t>
  </si>
  <si>
    <t>WS 2020/21</t>
  </si>
  <si>
    <t>WS 2021/22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</si>
</sst>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 ;[Red]\-0.0\ "/>
    <numFmt numFmtId="166" formatCode="0.0;\-0.0;"/>
    <numFmt numFmtId="167" formatCode="0.00;\-0.00;"/>
  </numFmts>
  <fonts count="26" x14ac:knownFonts="1">
    <font>
      <sz val="11"/>
      <color theme="1"/>
      <name val="Aptos Narrow"/>
      <family val="2"/>
      <scheme val="minor"/>
    </font>
    <font>
      <b/>
      <sz val="11"/>
      <color theme="1"/>
      <name val="Aptos Narrow"/>
      <family val="2"/>
      <scheme val="minor"/>
    </font>
    <font>
      <b/>
      <sz val="10"/>
      <color theme="0"/>
      <name val="Arial"/>
      <family val="2"/>
    </font>
    <font>
      <b/>
      <sz val="9"/>
      <color theme="0"/>
      <name val="Arial"/>
      <family val="2"/>
    </font>
    <font>
      <sz val="10"/>
      <color theme="0"/>
      <name val="Arial"/>
      <family val="2"/>
    </font>
    <font>
      <b/>
      <sz val="10"/>
      <name val="Arial"/>
      <family val="2"/>
    </font>
    <font>
      <sz val="9"/>
      <name val="Arial"/>
      <family val="2"/>
    </font>
    <font>
      <sz val="10"/>
      <name val="Arial"/>
      <family val="2"/>
    </font>
    <font>
      <b/>
      <sz val="9"/>
      <name val="Arial"/>
      <family val="2"/>
    </font>
    <font>
      <b/>
      <sz val="11"/>
      <name val="Arial"/>
      <family val="2"/>
    </font>
    <font>
      <sz val="16"/>
      <name val="Arial"/>
      <family val="2"/>
    </font>
    <font>
      <sz val="8"/>
      <name val="Arial"/>
      <family val="2"/>
    </font>
    <font>
      <u/>
      <sz val="10"/>
      <color theme="10"/>
      <name val="Arial"/>
      <family val="2"/>
    </font>
    <font>
      <b/>
      <sz val="12"/>
      <name val="Arial"/>
      <family val="2"/>
    </font>
    <font>
      <i/>
      <sz val="9"/>
      <name val="Arial"/>
      <family val="2"/>
    </font>
    <font>
      <b/>
      <sz val="9"/>
      <color theme="1"/>
      <name val="Arial"/>
      <family val="2"/>
    </font>
    <font>
      <sz val="9"/>
      <color theme="1"/>
      <name val="Aptos Narrow"/>
      <family val="2"/>
      <scheme val="minor"/>
    </font>
    <font>
      <b/>
      <sz val="11"/>
      <color theme="1"/>
      <name val="Arial"/>
      <family val="2"/>
    </font>
    <font>
      <sz val="9"/>
      <color indexed="81"/>
      <name val="Segoe UI"/>
      <family val="2"/>
    </font>
    <font>
      <sz val="9"/>
      <color theme="1"/>
      <name val="Arial"/>
      <family val="2"/>
    </font>
    <font>
      <b/>
      <u/>
      <sz val="9"/>
      <color theme="1"/>
      <name val="Arial"/>
      <family val="2"/>
    </font>
    <font>
      <sz val="11"/>
      <color theme="1"/>
      <name val="Arial"/>
      <family val="2"/>
    </font>
    <font>
      <b/>
      <sz val="11"/>
      <color rgb="FFFF0000"/>
      <name val="Arial"/>
      <family val="2"/>
    </font>
    <font>
      <sz val="10"/>
      <color theme="1"/>
      <name val="Arial"/>
      <family val="2"/>
    </font>
    <font>
      <b/>
      <sz val="10"/>
      <color theme="1"/>
      <name val="Arial"/>
      <family val="2"/>
    </font>
    <font>
      <sz val="8"/>
      <name val="Aptos Narrow"/>
      <family val="2"/>
      <scheme val="minor"/>
    </font>
  </fonts>
  <fills count="6">
    <fill>
      <patternFill patternType="none"/>
    </fill>
    <fill>
      <patternFill patternType="gray125"/>
    </fill>
    <fill>
      <patternFill patternType="solid">
        <fgColor rgb="FFC8E5EF"/>
        <bgColor indexed="64"/>
      </patternFill>
    </fill>
    <fill>
      <patternFill patternType="solid">
        <fgColor rgb="FFA51E37"/>
        <bgColor indexed="64"/>
      </patternFill>
    </fill>
    <fill>
      <patternFill patternType="solid">
        <fgColor rgb="FFD0CFD2"/>
        <bgColor indexed="64"/>
      </patternFill>
    </fill>
    <fill>
      <patternFill patternType="solid">
        <fgColor theme="0" tint="-4.9989318521683403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176">
    <xf numFmtId="0" fontId="0" fillId="0" borderId="0" xfId="0"/>
    <xf numFmtId="0" fontId="11" fillId="0" borderId="9"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0" fillId="0" borderId="0" xfId="0" applyAlignment="1">
      <alignment vertical="center"/>
    </xf>
    <xf numFmtId="0" fontId="1" fillId="0" borderId="0" xfId="0" applyFont="1" applyAlignment="1" applyProtection="1">
      <alignment horizontal="center"/>
      <protection locked="0"/>
    </xf>
    <xf numFmtId="164" fontId="9" fillId="4" borderId="9" xfId="0" applyNumberFormat="1"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0" fillId="4" borderId="0" xfId="0" applyFill="1" applyAlignment="1">
      <alignment vertical="center" wrapText="1"/>
    </xf>
    <xf numFmtId="0" fontId="0" fillId="4" borderId="0" xfId="0" applyFill="1" applyAlignment="1">
      <alignment horizontal="center" vertical="center" wrapText="1"/>
    </xf>
    <xf numFmtId="0" fontId="0" fillId="0" borderId="0" xfId="0" applyAlignment="1">
      <alignment vertical="center" wrapText="1"/>
    </xf>
    <xf numFmtId="0" fontId="3" fillId="3" borderId="0" xfId="0" applyFont="1" applyFill="1" applyAlignment="1">
      <alignment vertical="center" wrapText="1"/>
    </xf>
    <xf numFmtId="0" fontId="3" fillId="3" borderId="0" xfId="0" applyFont="1" applyFill="1" applyAlignment="1">
      <alignment horizontal="right" vertical="center" wrapText="1"/>
    </xf>
    <xf numFmtId="0" fontId="5" fillId="0" borderId="0" xfId="0" applyFont="1" applyAlignment="1">
      <alignment vertical="center" wrapText="1"/>
    </xf>
    <xf numFmtId="0" fontId="0" fillId="4" borderId="0" xfId="0" applyFill="1" applyAlignment="1">
      <alignment vertical="center"/>
    </xf>
    <xf numFmtId="0" fontId="0" fillId="4" borderId="0" xfId="0" applyFill="1" applyAlignment="1">
      <alignment horizontal="center" vertical="center"/>
    </xf>
    <xf numFmtId="0" fontId="6" fillId="4" borderId="0" xfId="0" applyFont="1" applyFill="1" applyAlignment="1">
      <alignment vertical="center"/>
    </xf>
    <xf numFmtId="0" fontId="8" fillId="4" borderId="0" xfId="0" applyFont="1" applyFill="1" applyAlignment="1">
      <alignment vertical="center"/>
    </xf>
    <xf numFmtId="0" fontId="9" fillId="4" borderId="0" xfId="0" applyFont="1" applyFill="1" applyAlignment="1">
      <alignment horizontal="center" vertical="center"/>
    </xf>
    <xf numFmtId="0" fontId="0" fillId="4" borderId="0" xfId="0" applyFill="1"/>
    <xf numFmtId="0" fontId="7" fillId="4" borderId="0" xfId="0" applyFont="1" applyFill="1" applyAlignment="1">
      <alignment vertical="center"/>
    </xf>
    <xf numFmtId="0" fontId="7" fillId="4" borderId="0" xfId="0" applyFont="1" applyFill="1" applyAlignment="1">
      <alignment horizontal="right" vertical="center"/>
    </xf>
    <xf numFmtId="0" fontId="7" fillId="4" borderId="0" xfId="0" applyFont="1" applyFill="1" applyAlignment="1">
      <alignment horizontal="center" vertical="center"/>
    </xf>
    <xf numFmtId="0" fontId="5" fillId="4" borderId="0" xfId="0" applyFont="1" applyFill="1" applyAlignment="1">
      <alignment vertical="center"/>
    </xf>
    <xf numFmtId="0" fontId="8" fillId="4" borderId="0" xfId="0" applyFont="1" applyFill="1" applyAlignment="1">
      <alignment vertical="top"/>
    </xf>
    <xf numFmtId="0" fontId="7" fillId="4" borderId="0" xfId="0" applyFont="1" applyFill="1" applyAlignment="1">
      <alignment horizontal="left" vertical="center"/>
    </xf>
    <xf numFmtId="0" fontId="7" fillId="0" borderId="0" xfId="0" applyFont="1" applyAlignment="1">
      <alignment vertical="center"/>
    </xf>
    <xf numFmtId="0" fontId="0" fillId="2" borderId="0" xfId="0" applyFill="1" applyAlignment="1">
      <alignment vertical="center"/>
    </xf>
    <xf numFmtId="0" fontId="7" fillId="4" borderId="3" xfId="0" applyFont="1" applyFill="1" applyBorder="1" applyAlignment="1">
      <alignment horizontal="left" vertical="center"/>
    </xf>
    <xf numFmtId="0" fontId="0" fillId="4" borderId="3" xfId="0" applyFill="1" applyBorder="1" applyAlignment="1">
      <alignment vertical="center"/>
    </xf>
    <xf numFmtId="0" fontId="10" fillId="4" borderId="3" xfId="0" applyFont="1" applyFill="1" applyBorder="1" applyAlignment="1">
      <alignment horizontal="right" vertical="top"/>
    </xf>
    <xf numFmtId="0" fontId="0" fillId="4" borderId="3" xfId="0" applyFill="1" applyBorder="1" applyAlignment="1">
      <alignment horizontal="right"/>
    </xf>
    <xf numFmtId="0" fontId="5" fillId="4" borderId="3" xfId="0" applyFont="1" applyFill="1" applyBorder="1" applyAlignment="1">
      <alignment horizontal="right" vertical="center"/>
    </xf>
    <xf numFmtId="0" fontId="0" fillId="0" borderId="0" xfId="0" applyAlignment="1">
      <alignment horizontal="center" vertical="center" wrapText="1"/>
    </xf>
    <xf numFmtId="0" fontId="7" fillId="4" borderId="1" xfId="0" applyFont="1" applyFill="1" applyBorder="1" applyAlignment="1">
      <alignment horizontal="center" vertical="center" wrapText="1"/>
    </xf>
    <xf numFmtId="0" fontId="6" fillId="4" borderId="0" xfId="0" applyFont="1" applyFill="1" applyAlignment="1">
      <alignment horizontal="center" vertical="center" wrapText="1"/>
    </xf>
    <xf numFmtId="164" fontId="9" fillId="4" borderId="0" xfId="0" applyNumberFormat="1" applyFont="1" applyFill="1" applyAlignment="1">
      <alignment horizontal="center" vertical="center" wrapText="1"/>
    </xf>
    <xf numFmtId="0" fontId="6" fillId="0" borderId="0" xfId="0" applyFont="1" applyAlignment="1">
      <alignment vertical="center" wrapText="1"/>
    </xf>
    <xf numFmtId="0" fontId="6" fillId="4" borderId="0" xfId="0" applyFont="1" applyFill="1" applyAlignment="1">
      <alignment horizontal="right" vertical="center"/>
    </xf>
    <xf numFmtId="0" fontId="8" fillId="4" borderId="0" xfId="0" applyFont="1" applyFill="1" applyAlignment="1">
      <alignment vertical="center" wrapText="1"/>
    </xf>
    <xf numFmtId="0" fontId="9" fillId="4" borderId="2" xfId="0" applyFont="1" applyFill="1" applyBorder="1" applyAlignment="1">
      <alignment horizontal="center" vertical="center"/>
    </xf>
    <xf numFmtId="164" fontId="9" fillId="4" borderId="2" xfId="0" applyNumberFormat="1" applyFont="1" applyFill="1" applyBorder="1" applyAlignment="1">
      <alignment horizontal="center" vertical="center"/>
    </xf>
    <xf numFmtId="0" fontId="6" fillId="4" borderId="0" xfId="0" applyFont="1" applyFill="1" applyAlignment="1">
      <alignment horizontal="left" vertical="center" wrapText="1"/>
    </xf>
    <xf numFmtId="0" fontId="6" fillId="4" borderId="0" xfId="0" applyFont="1" applyFill="1" applyAlignment="1">
      <alignment vertical="center" wrapText="1"/>
    </xf>
    <xf numFmtId="0" fontId="8" fillId="4" borderId="0" xfId="0" applyFont="1" applyFill="1" applyAlignment="1">
      <alignment horizontal="left" vertical="center" wrapText="1"/>
    </xf>
    <xf numFmtId="0" fontId="8" fillId="4" borderId="0" xfId="0" applyFont="1" applyFill="1" applyAlignment="1">
      <alignment horizontal="right" vertical="center" wrapText="1"/>
    </xf>
    <xf numFmtId="164" fontId="6" fillId="4" borderId="0" xfId="0" applyNumberFormat="1" applyFont="1" applyFill="1" applyAlignment="1">
      <alignment horizontal="right" vertical="center"/>
    </xf>
    <xf numFmtId="0" fontId="9" fillId="4" borderId="0" xfId="0" applyFont="1" applyFill="1" applyAlignment="1">
      <alignment horizontal="center" vertical="center" wrapText="1"/>
    </xf>
    <xf numFmtId="0" fontId="6" fillId="4" borderId="0" xfId="0" applyFont="1" applyFill="1" applyAlignment="1">
      <alignment horizontal="left" vertical="center"/>
    </xf>
    <xf numFmtId="0" fontId="5" fillId="4" borderId="3" xfId="0" applyFont="1" applyFill="1" applyBorder="1" applyAlignment="1">
      <alignment horizontal="left" vertical="center" wrapText="1"/>
    </xf>
    <xf numFmtId="0" fontId="0" fillId="4" borderId="3" xfId="0" applyFill="1" applyBorder="1" applyAlignment="1">
      <alignment horizontal="left" vertical="center" wrapText="1"/>
    </xf>
    <xf numFmtId="0" fontId="5" fillId="4" borderId="3" xfId="0" applyFont="1" applyFill="1" applyBorder="1" applyAlignment="1">
      <alignment horizontal="right" vertical="center" wrapText="1"/>
    </xf>
    <xf numFmtId="0" fontId="7" fillId="4" borderId="3" xfId="0" applyFont="1" applyFill="1" applyBorder="1" applyAlignment="1">
      <alignment horizontal="center" vertical="center" wrapText="1"/>
    </xf>
    <xf numFmtId="0" fontId="5" fillId="4" borderId="0" xfId="0" applyFont="1" applyFill="1" applyAlignment="1">
      <alignment horizontal="left" vertical="center"/>
    </xf>
    <xf numFmtId="0" fontId="0" fillId="4" borderId="0" xfId="0" applyFill="1" applyAlignment="1">
      <alignment horizontal="left" vertical="center"/>
    </xf>
    <xf numFmtId="0" fontId="5" fillId="4" borderId="0" xfId="0" applyFont="1" applyFill="1" applyAlignment="1">
      <alignment horizontal="right" vertical="center"/>
    </xf>
    <xf numFmtId="164" fontId="9" fillId="4" borderId="0" xfId="0" applyNumberFormat="1" applyFont="1" applyFill="1" applyAlignment="1">
      <alignment horizontal="center" vertical="center"/>
    </xf>
    <xf numFmtId="0" fontId="6" fillId="0" borderId="0" xfId="0" applyFont="1" applyAlignment="1">
      <alignment vertical="center"/>
    </xf>
    <xf numFmtId="0" fontId="8" fillId="4" borderId="0" xfId="0" applyFont="1" applyFill="1" applyAlignment="1">
      <alignment horizontal="right" vertical="center"/>
    </xf>
    <xf numFmtId="0" fontId="6" fillId="4" borderId="0" xfId="0" applyFont="1" applyFill="1" applyAlignment="1">
      <alignment horizontal="center" vertical="center"/>
    </xf>
    <xf numFmtId="165" fontId="9" fillId="4" borderId="0" xfId="0" applyNumberFormat="1" applyFont="1" applyFill="1" applyAlignment="1">
      <alignment horizontal="center" vertical="center"/>
    </xf>
    <xf numFmtId="0" fontId="6" fillId="4" borderId="3" xfId="0" applyFont="1" applyFill="1" applyBorder="1" applyAlignment="1">
      <alignment horizontal="center" vertical="center"/>
    </xf>
    <xf numFmtId="0" fontId="6" fillId="4" borderId="3" xfId="0" applyFont="1" applyFill="1" applyBorder="1" applyAlignment="1">
      <alignment vertical="center"/>
    </xf>
    <xf numFmtId="0" fontId="11" fillId="4" borderId="0" xfId="0" applyFont="1" applyFill="1" applyAlignment="1">
      <alignment horizontal="left" vertical="center" wrapText="1"/>
    </xf>
    <xf numFmtId="0" fontId="8" fillId="0" borderId="0" xfId="0" applyFont="1" applyAlignment="1">
      <alignment horizontal="center" vertical="center" wrapText="1"/>
    </xf>
    <xf numFmtId="0" fontId="12" fillId="4" borderId="0" xfId="1" applyFill="1" applyBorder="1" applyAlignment="1" applyProtection="1">
      <alignment vertical="top"/>
    </xf>
    <xf numFmtId="0" fontId="6" fillId="4" borderId="0" xfId="0" applyFont="1" applyFill="1" applyAlignment="1">
      <alignment vertical="top"/>
    </xf>
    <xf numFmtId="0" fontId="0" fillId="4" borderId="0" xfId="0" applyFill="1" applyAlignment="1">
      <alignment horizontal="center" vertical="top"/>
    </xf>
    <xf numFmtId="0" fontId="0" fillId="0" borderId="0" xfId="0" applyAlignment="1">
      <alignment vertical="top" wrapText="1"/>
    </xf>
    <xf numFmtId="0" fontId="13" fillId="4" borderId="0" xfId="0" applyFont="1" applyFill="1" applyAlignment="1">
      <alignment horizontal="center" vertical="center"/>
    </xf>
    <xf numFmtId="164" fontId="13" fillId="4" borderId="0" xfId="0" applyNumberFormat="1" applyFont="1" applyFill="1" applyAlignment="1">
      <alignment horizontal="center" vertical="center"/>
    </xf>
    <xf numFmtId="0" fontId="8" fillId="4" borderId="0" xfId="0" applyFont="1" applyFill="1" applyAlignment="1">
      <alignment horizontal="center" vertical="center" wrapText="1"/>
    </xf>
    <xf numFmtId="0" fontId="19" fillId="4" borderId="0" xfId="0" applyFont="1" applyFill="1" applyAlignment="1">
      <alignment vertical="top"/>
    </xf>
    <xf numFmtId="0" fontId="22" fillId="4" borderId="0" xfId="0" applyFont="1" applyFill="1" applyAlignment="1">
      <alignment vertical="top"/>
    </xf>
    <xf numFmtId="0" fontId="19" fillId="4" borderId="0" xfId="0" applyFont="1" applyFill="1" applyAlignment="1">
      <alignment horizontal="center" vertical="center"/>
    </xf>
    <xf numFmtId="0" fontId="20" fillId="4" borderId="0" xfId="0" applyFont="1" applyFill="1" applyAlignment="1">
      <alignment vertical="center"/>
    </xf>
    <xf numFmtId="0" fontId="19" fillId="4" borderId="0" xfId="0" applyFont="1" applyFill="1" applyAlignment="1">
      <alignment vertical="center"/>
    </xf>
    <xf numFmtId="0" fontId="17" fillId="4" borderId="0" xfId="0" applyFont="1" applyFill="1" applyAlignment="1">
      <alignment vertical="center"/>
    </xf>
    <xf numFmtId="0" fontId="19" fillId="4" borderId="0" xfId="0" applyFont="1" applyFill="1" applyAlignment="1">
      <alignment horizontal="right" vertical="center"/>
    </xf>
    <xf numFmtId="0" fontId="15" fillId="4" borderId="0" xfId="0" applyFont="1" applyFill="1" applyAlignment="1">
      <alignment vertical="top"/>
    </xf>
    <xf numFmtId="0" fontId="19" fillId="4" borderId="0" xfId="0" applyFont="1" applyFill="1"/>
    <xf numFmtId="0" fontId="0" fillId="0" borderId="0" xfId="0" applyAlignment="1">
      <alignment vertical="top"/>
    </xf>
    <xf numFmtId="0" fontId="6" fillId="4" borderId="14"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6" fillId="4" borderId="0" xfId="0" applyFont="1" applyFill="1" applyAlignment="1">
      <alignment vertical="center"/>
    </xf>
    <xf numFmtId="0" fontId="21" fillId="4" borderId="0" xfId="0" applyFont="1" applyFill="1" applyAlignment="1">
      <alignment horizontal="right" vertical="center"/>
    </xf>
    <xf numFmtId="164" fontId="15" fillId="0" borderId="2" xfId="0" applyNumberFormat="1" applyFont="1" applyBorder="1" applyAlignment="1" applyProtection="1">
      <alignment horizontal="center" vertical="center"/>
      <protection locked="0"/>
    </xf>
    <xf numFmtId="166" fontId="7" fillId="4" borderId="2" xfId="0" applyNumberFormat="1" applyFont="1" applyFill="1" applyBorder="1" applyAlignment="1">
      <alignment horizontal="center" vertical="center" wrapText="1"/>
    </xf>
    <xf numFmtId="0" fontId="19" fillId="0" borderId="0" xfId="0" applyFont="1" applyAlignment="1" applyProtection="1">
      <alignment vertical="top"/>
      <protection locked="0"/>
      <extLst>
        <ext xmlns:xfpb="http://schemas.microsoft.com/office/spreadsheetml/2022/featurepropertybag" uri="{C7286773-470A-42A8-94C5-96B5CB345126}">
          <xfpb:xfComplement i="0"/>
        </ext>
      </extLst>
    </xf>
    <xf numFmtId="0" fontId="19" fillId="0" borderId="1" xfId="0" applyFont="1" applyBorder="1" applyAlignment="1" applyProtection="1">
      <alignment horizontal="center" vertical="center" wrapText="1"/>
      <protection locked="0"/>
    </xf>
    <xf numFmtId="0" fontId="0" fillId="4" borderId="0" xfId="0" applyFill="1" applyAlignment="1">
      <alignment horizontal="right" vertical="center"/>
    </xf>
    <xf numFmtId="0" fontId="0" fillId="0" borderId="21" xfId="0" applyBorder="1" applyAlignment="1">
      <alignment vertical="top"/>
    </xf>
    <xf numFmtId="0" fontId="0" fillId="0" borderId="22" xfId="0" applyBorder="1" applyAlignment="1">
      <alignment wrapText="1"/>
    </xf>
    <xf numFmtId="0" fontId="0" fillId="0" borderId="23" xfId="0" applyBorder="1"/>
    <xf numFmtId="0" fontId="22" fillId="4" borderId="0" xfId="0" applyFont="1" applyFill="1" applyAlignment="1">
      <alignment vertical="center"/>
    </xf>
    <xf numFmtId="0" fontId="0" fillId="0" borderId="25" xfId="0" applyBorder="1"/>
    <xf numFmtId="0" fontId="0" fillId="0" borderId="26" xfId="0" applyBorder="1"/>
    <xf numFmtId="0" fontId="12" fillId="0" borderId="24" xfId="1" applyBorder="1"/>
    <xf numFmtId="0" fontId="6" fillId="4" borderId="13" xfId="0" applyFont="1" applyFill="1" applyBorder="1" applyAlignment="1">
      <alignment horizontal="center" vertical="center" wrapText="1"/>
    </xf>
    <xf numFmtId="0" fontId="23" fillId="4" borderId="0" xfId="0" applyFont="1" applyFill="1" applyAlignment="1">
      <alignment vertical="center"/>
    </xf>
    <xf numFmtId="167" fontId="7" fillId="4" borderId="1" xfId="0" applyNumberFormat="1" applyFont="1" applyFill="1" applyBorder="1" applyAlignment="1">
      <alignment horizontal="center" vertical="center" wrapText="1"/>
    </xf>
    <xf numFmtId="167" fontId="9" fillId="4" borderId="1" xfId="0" applyNumberFormat="1" applyFont="1" applyFill="1" applyBorder="1" applyAlignment="1">
      <alignment horizontal="center" vertical="center" wrapText="1"/>
    </xf>
    <xf numFmtId="0" fontId="1" fillId="0" borderId="2" xfId="0" applyFont="1" applyBorder="1" applyAlignment="1" applyProtection="1">
      <alignment horizontal="center"/>
      <protection locked="0"/>
      <extLst>
        <ext xmlns:xfpb="http://schemas.microsoft.com/office/spreadsheetml/2022/featurepropertybag" uri="{C7286773-470A-42A8-94C5-96B5CB345126}">
          <xfpb:xfComplement i="0"/>
        </ext>
      </extLst>
    </xf>
    <xf numFmtId="0" fontId="19" fillId="0" borderId="1"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9" fillId="0" borderId="1" xfId="0" applyFont="1" applyBorder="1" applyAlignment="1" applyProtection="1">
      <alignment vertical="center" wrapText="1"/>
      <protection locked="0"/>
    </xf>
    <xf numFmtId="164" fontId="1" fillId="4" borderId="18" xfId="0" applyNumberFormat="1" applyFont="1" applyFill="1" applyBorder="1" applyAlignment="1">
      <alignment horizontal="center" vertical="center"/>
    </xf>
    <xf numFmtId="164" fontId="1" fillId="4" borderId="19" xfId="0" applyNumberFormat="1" applyFont="1" applyFill="1" applyBorder="1" applyAlignment="1">
      <alignment horizontal="center" vertical="center"/>
    </xf>
    <xf numFmtId="0" fontId="2" fillId="3" borderId="0" xfId="0" applyFont="1" applyFill="1" applyAlignment="1">
      <alignment vertical="center" wrapText="1"/>
    </xf>
    <xf numFmtId="0" fontId="2" fillId="3" borderId="0" xfId="0" applyFont="1" applyFill="1" applyAlignment="1">
      <alignment horizontal="right" vertical="center" wrapText="1"/>
    </xf>
    <xf numFmtId="0" fontId="4" fillId="3" borderId="0" xfId="0" applyFont="1" applyFill="1" applyAlignment="1">
      <alignment horizontal="right" vertical="center" wrapText="1"/>
    </xf>
    <xf numFmtId="0" fontId="0" fillId="3" borderId="0" xfId="0" applyFill="1" applyAlignment="1">
      <alignment horizontal="right" vertical="center" wrapText="1"/>
    </xf>
    <xf numFmtId="0" fontId="19" fillId="0" borderId="1" xfId="0" applyFont="1" applyBorder="1" applyAlignment="1" applyProtection="1">
      <alignment horizontal="left" vertical="center" wrapText="1"/>
      <protection locked="0"/>
    </xf>
    <xf numFmtId="164" fontId="19" fillId="5" borderId="9" xfId="0" applyNumberFormat="1" applyFont="1" applyFill="1" applyBorder="1" applyAlignment="1" applyProtection="1">
      <alignment horizontal="center" vertical="center"/>
      <protection locked="0"/>
    </xf>
    <xf numFmtId="164" fontId="19" fillId="5" borderId="10" xfId="0" applyNumberFormat="1" applyFont="1" applyFill="1" applyBorder="1" applyAlignment="1" applyProtection="1">
      <alignment horizontal="center" vertical="center"/>
      <protection locked="0"/>
    </xf>
    <xf numFmtId="0" fontId="6" fillId="0" borderId="0" xfId="0" applyFont="1" applyAlignment="1">
      <alignment horizontal="left" vertical="center"/>
    </xf>
    <xf numFmtId="0" fontId="6" fillId="0" borderId="0" xfId="0" applyFont="1" applyAlignment="1">
      <alignment horizontal="center" vertical="center"/>
    </xf>
    <xf numFmtId="0" fontId="8" fillId="4" borderId="15"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0" fillId="0" borderId="1" xfId="0" applyBorder="1" applyAlignment="1" applyProtection="1">
      <alignment horizontal="left" vertical="top" wrapText="1"/>
      <protection locked="0"/>
    </xf>
    <xf numFmtId="164" fontId="0" fillId="0" borderId="1" xfId="0" applyNumberFormat="1" applyBorder="1" applyAlignment="1" applyProtection="1">
      <alignment horizontal="center" vertical="center" wrapText="1"/>
      <protection locked="0"/>
    </xf>
    <xf numFmtId="0" fontId="15" fillId="4" borderId="1" xfId="0" applyFont="1" applyFill="1" applyBorder="1" applyAlignment="1">
      <alignment horizontal="center" vertical="center" wrapText="1"/>
    </xf>
    <xf numFmtId="0" fontId="11" fillId="0" borderId="8" xfId="0" applyFont="1" applyBorder="1" applyAlignment="1" applyProtection="1">
      <alignment horizontal="center" vertical="center" wrapText="1"/>
      <protection locked="0"/>
    </xf>
    <xf numFmtId="0" fontId="11" fillId="0" borderId="13" xfId="0" applyFont="1" applyBorder="1" applyAlignment="1" applyProtection="1">
      <alignment horizontal="center" vertical="center" wrapText="1"/>
      <protection locked="0"/>
    </xf>
    <xf numFmtId="0" fontId="7" fillId="0" borderId="9" xfId="0" applyFont="1" applyBorder="1" applyAlignment="1" applyProtection="1">
      <alignment horizontal="left" vertical="center" wrapText="1"/>
      <protection locked="0"/>
    </xf>
    <xf numFmtId="0" fontId="7" fillId="0" borderId="14"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0" fontId="7" fillId="4" borderId="9"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10" xfId="0" applyFont="1" applyFill="1" applyBorder="1" applyAlignment="1">
      <alignment horizontal="left" vertical="center" wrapText="1"/>
    </xf>
    <xf numFmtId="1" fontId="6" fillId="4" borderId="8" xfId="0" applyNumberFormat="1" applyFont="1" applyFill="1" applyBorder="1" applyAlignment="1">
      <alignment horizontal="center" vertical="center" wrapText="1"/>
    </xf>
    <xf numFmtId="1" fontId="6" fillId="4" borderId="13" xfId="0" applyNumberFormat="1" applyFont="1" applyFill="1" applyBorder="1" applyAlignment="1">
      <alignment horizontal="center" vertical="center" wrapText="1"/>
    </xf>
    <xf numFmtId="166" fontId="8" fillId="4" borderId="8" xfId="0" applyNumberFormat="1" applyFont="1" applyFill="1" applyBorder="1" applyAlignment="1">
      <alignment horizontal="center" vertical="center" wrapText="1"/>
    </xf>
    <xf numFmtId="166" fontId="8" fillId="4" borderId="13" xfId="0" applyNumberFormat="1"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0" borderId="0" xfId="0" applyFont="1" applyAlignment="1" applyProtection="1">
      <alignment horizontal="center" vertical="center"/>
      <protection locked="0"/>
    </xf>
    <xf numFmtId="0" fontId="6" fillId="4" borderId="6" xfId="0" applyFont="1" applyFill="1" applyBorder="1" applyAlignment="1">
      <alignment horizontal="center" vertical="center"/>
    </xf>
    <xf numFmtId="14" fontId="19" fillId="0" borderId="0" xfId="0" applyNumberFormat="1" applyFont="1" applyAlignment="1" applyProtection="1">
      <alignment horizontal="left" wrapText="1"/>
      <protection locked="0"/>
    </xf>
    <xf numFmtId="0" fontId="19" fillId="0" borderId="0" xfId="0" applyFont="1" applyAlignment="1" applyProtection="1">
      <alignment horizontal="left" wrapText="1"/>
      <protection locked="0"/>
    </xf>
    <xf numFmtId="0" fontId="19" fillId="0" borderId="4" xfId="0" applyFont="1" applyBorder="1" applyAlignment="1" applyProtection="1">
      <alignment horizontal="left" wrapText="1"/>
      <protection locked="0"/>
    </xf>
    <xf numFmtId="0" fontId="19" fillId="0" borderId="0" xfId="0" applyFont="1" applyAlignment="1" applyProtection="1">
      <alignment horizontal="center" vertical="center" wrapText="1"/>
      <protection locked="0"/>
    </xf>
    <xf numFmtId="0" fontId="19" fillId="0" borderId="4" xfId="0" applyFont="1" applyBorder="1" applyAlignment="1" applyProtection="1">
      <alignment horizontal="center" vertical="center" wrapText="1"/>
      <protection locked="0"/>
    </xf>
    <xf numFmtId="0" fontId="6" fillId="4" borderId="0" xfId="0" applyFont="1" applyFill="1" applyAlignment="1">
      <alignment horizontal="right" vertical="center"/>
    </xf>
    <xf numFmtId="0" fontId="6" fillId="0" borderId="0" xfId="0" applyFont="1" applyAlignment="1" applyProtection="1">
      <alignment horizontal="left" vertical="center"/>
      <protection locked="0"/>
    </xf>
    <xf numFmtId="0" fontId="19" fillId="0" borderId="0" xfId="0" applyFont="1" applyAlignment="1" applyProtection="1">
      <alignment horizontal="left" vertical="top" wrapText="1"/>
      <protection locked="0"/>
    </xf>
    <xf numFmtId="164" fontId="7" fillId="4" borderId="6" xfId="0" applyNumberFormat="1" applyFont="1" applyFill="1" applyBorder="1" applyAlignment="1">
      <alignment horizontal="right" vertical="center"/>
    </xf>
    <xf numFmtId="164" fontId="7" fillId="4" borderId="16" xfId="0" applyNumberFormat="1" applyFont="1" applyFill="1" applyBorder="1" applyAlignment="1">
      <alignment horizontal="right" vertical="center"/>
    </xf>
    <xf numFmtId="0" fontId="8" fillId="4" borderId="17" xfId="0" applyFont="1" applyFill="1" applyBorder="1" applyAlignment="1">
      <alignment horizontal="center" vertical="center" wrapText="1"/>
    </xf>
    <xf numFmtId="0" fontId="6" fillId="4" borderId="6" xfId="0" applyFont="1" applyFill="1" applyBorder="1" applyAlignment="1">
      <alignment vertical="center" wrapText="1"/>
    </xf>
    <xf numFmtId="0" fontId="6" fillId="4" borderId="5"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0" fontId="11" fillId="4" borderId="8"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0" borderId="10" xfId="0" applyFont="1" applyBorder="1" applyAlignment="1" applyProtection="1">
      <alignment horizontal="center" vertical="center" wrapText="1"/>
      <protection locked="0"/>
    </xf>
    <xf numFmtId="167" fontId="8" fillId="4" borderId="8" xfId="0" applyNumberFormat="1" applyFont="1" applyFill="1" applyBorder="1" applyAlignment="1">
      <alignment horizontal="center" vertical="center" wrapText="1"/>
    </xf>
    <xf numFmtId="167" fontId="8" fillId="4" borderId="13" xfId="0" applyNumberFormat="1" applyFont="1" applyFill="1" applyBorder="1" applyAlignment="1">
      <alignment horizontal="center" vertical="center" wrapText="1"/>
    </xf>
    <xf numFmtId="2" fontId="8" fillId="4" borderId="8" xfId="0" applyNumberFormat="1" applyFont="1" applyFill="1" applyBorder="1" applyAlignment="1">
      <alignment horizontal="center" vertical="center" wrapText="1"/>
    </xf>
    <xf numFmtId="2" fontId="8" fillId="4" borderId="13" xfId="0" applyNumberFormat="1" applyFont="1" applyFill="1" applyBorder="1" applyAlignment="1">
      <alignment horizontal="center" vertical="center" wrapText="1"/>
    </xf>
    <xf numFmtId="167" fontId="6" fillId="4" borderId="8" xfId="0" applyNumberFormat="1" applyFont="1" applyFill="1" applyBorder="1" applyAlignment="1">
      <alignment horizontal="center" vertical="center" wrapText="1"/>
    </xf>
    <xf numFmtId="167" fontId="6" fillId="4" borderId="13" xfId="0" applyNumberFormat="1" applyFont="1" applyFill="1" applyBorder="1" applyAlignment="1">
      <alignment horizontal="center" vertical="center" wrapText="1"/>
    </xf>
    <xf numFmtId="2" fontId="6" fillId="0" borderId="8" xfId="0" applyNumberFormat="1" applyFont="1" applyBorder="1" applyAlignment="1" applyProtection="1">
      <alignment horizontal="center" vertical="center" wrapText="1"/>
      <protection locked="0"/>
    </xf>
    <xf numFmtId="2" fontId="6" fillId="0" borderId="13" xfId="0" applyNumberFormat="1" applyFont="1" applyBorder="1" applyAlignment="1" applyProtection="1">
      <alignment horizontal="center" vertical="center" wrapText="1"/>
      <protection locked="0"/>
    </xf>
    <xf numFmtId="0" fontId="13" fillId="4" borderId="0" xfId="0" applyFont="1" applyFill="1" applyAlignment="1">
      <alignment horizontal="right" vertical="center"/>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cellXfs>
  <cellStyles count="2">
    <cellStyle name="Link" xfId="1" builtinId="8"/>
    <cellStyle name="Standard" xfId="0" builtinId="0"/>
  </cellStyles>
  <dxfs count="6">
    <dxf>
      <fill>
        <patternFill patternType="none">
          <bgColor auto="1"/>
        </patternFill>
      </fill>
    </dxf>
    <dxf>
      <font>
        <strike/>
        <condense val="0"/>
        <extend val="0"/>
      </font>
    </dxf>
    <dxf>
      <font>
        <strike/>
        <condense val="0"/>
        <extend val="0"/>
      </font>
    </dxf>
    <dxf>
      <font>
        <strike/>
        <condense val="0"/>
        <extend val="0"/>
      </font>
    </dxf>
    <dxf>
      <font>
        <strike/>
        <condense val="0"/>
        <extend val="0"/>
      </font>
    </dxf>
    <dxf>
      <font>
        <strike/>
        <condense val="0"/>
        <extend val="0"/>
      </font>
    </dxf>
  </dxfs>
  <tableStyles count="0" defaultTableStyle="TableStyleMedium2" defaultPivotStyle="PivotStyleLight16"/>
  <colors>
    <mruColors>
      <color rgb="FFD0CFD2"/>
      <color rgb="FFA51E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deputat@wiso.uni-tuebingen.d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DFBA3-762B-420A-97EB-0EFB2B1666E9}">
  <sheetPr codeName="Tabelle1"/>
  <dimension ref="B1:V107"/>
  <sheetViews>
    <sheetView view="pageBreakPreview" zoomScaleNormal="100" zoomScaleSheetLayoutView="100" workbookViewId="0">
      <selection activeCell="O17" sqref="O17"/>
    </sheetView>
  </sheetViews>
  <sheetFormatPr baseColWidth="10" defaultColWidth="10.7109375" defaultRowHeight="15" x14ac:dyDescent="0.25"/>
  <cols>
    <col min="1" max="1" width="4.5703125" customWidth="1"/>
    <col min="2" max="2" width="5.7109375" style="9" customWidth="1"/>
    <col min="3" max="3" width="16" style="9" customWidth="1"/>
    <col min="4" max="4" width="10" style="9" customWidth="1"/>
    <col min="5" max="5" width="10.7109375" style="9" customWidth="1"/>
    <col min="6" max="6" width="14" style="9" customWidth="1"/>
    <col min="7" max="7" width="15.85546875" style="9" customWidth="1"/>
    <col min="8" max="8" width="9" style="9" customWidth="1"/>
    <col min="9" max="14" width="10.7109375" style="9" customWidth="1"/>
    <col min="15" max="15" width="10.7109375" style="32" customWidth="1"/>
    <col min="16" max="16" width="11.5703125" style="32" customWidth="1"/>
    <col min="17" max="17" width="5.7109375" style="32" customWidth="1"/>
    <col min="18" max="18" width="2.7109375" style="9" customWidth="1"/>
  </cols>
  <sheetData>
    <row r="1" spans="2:18" x14ac:dyDescent="0.25">
      <c r="B1" s="7"/>
      <c r="C1" s="7"/>
      <c r="D1" s="7"/>
      <c r="E1" s="7"/>
      <c r="F1" s="7"/>
      <c r="G1" s="7"/>
      <c r="H1" s="7"/>
      <c r="I1" s="7"/>
      <c r="J1" s="7"/>
      <c r="K1" s="7"/>
      <c r="L1" s="7"/>
      <c r="M1" s="7"/>
      <c r="N1" s="7"/>
      <c r="O1" s="8"/>
      <c r="P1" s="8"/>
      <c r="Q1" s="90" t="s">
        <v>91</v>
      </c>
    </row>
    <row r="2" spans="2:18" ht="29.25" customHeight="1" x14ac:dyDescent="0.25">
      <c r="B2" s="107" t="s">
        <v>27</v>
      </c>
      <c r="C2" s="107"/>
      <c r="D2" s="107"/>
      <c r="E2" s="107"/>
      <c r="F2" s="107"/>
      <c r="G2" s="107"/>
      <c r="H2" s="107"/>
      <c r="I2" s="10"/>
      <c r="J2" s="11"/>
      <c r="K2" s="11"/>
      <c r="L2" s="10"/>
      <c r="M2" s="108" t="s">
        <v>71</v>
      </c>
      <c r="N2" s="109"/>
      <c r="O2" s="109"/>
      <c r="P2" s="110"/>
      <c r="Q2" s="110"/>
      <c r="R2" s="12"/>
    </row>
    <row r="3" spans="2:18" x14ac:dyDescent="0.25">
      <c r="B3" s="13"/>
      <c r="C3" s="13"/>
      <c r="D3" s="13"/>
      <c r="E3" s="13"/>
      <c r="F3" s="13"/>
      <c r="G3" s="13"/>
      <c r="H3" s="13"/>
      <c r="I3" s="13"/>
      <c r="J3" s="13"/>
      <c r="K3" s="13"/>
      <c r="L3" s="13"/>
      <c r="M3" s="13"/>
      <c r="N3" s="13"/>
      <c r="O3" s="14"/>
      <c r="P3" s="14"/>
      <c r="Q3" s="14"/>
    </row>
    <row r="4" spans="2:18" x14ac:dyDescent="0.25">
      <c r="B4" s="15"/>
      <c r="C4" s="16" t="s">
        <v>28</v>
      </c>
      <c r="D4" s="144"/>
      <c r="E4" s="144"/>
      <c r="F4" s="144"/>
      <c r="G4" s="144"/>
      <c r="H4" s="144"/>
      <c r="I4" s="16"/>
      <c r="J4" s="16" t="s">
        <v>29</v>
      </c>
      <c r="K4" s="16"/>
      <c r="L4" s="15"/>
      <c r="M4" s="136"/>
      <c r="N4" s="136"/>
      <c r="O4" s="136"/>
      <c r="P4" s="136"/>
      <c r="Q4" s="17"/>
    </row>
    <row r="5" spans="2:18" x14ac:dyDescent="0.25">
      <c r="B5" s="18"/>
      <c r="C5" s="19"/>
      <c r="D5" s="19"/>
      <c r="E5" s="19"/>
      <c r="F5" s="19"/>
      <c r="G5" s="19"/>
      <c r="H5" s="19"/>
      <c r="I5" s="13"/>
      <c r="J5" s="20"/>
      <c r="K5" s="20"/>
      <c r="L5" s="13"/>
      <c r="M5" s="13"/>
      <c r="N5" s="13"/>
      <c r="O5" s="21"/>
      <c r="P5" s="21"/>
      <c r="Q5" s="21"/>
    </row>
    <row r="6" spans="2:18" x14ac:dyDescent="0.25">
      <c r="B6" s="15"/>
      <c r="C6" s="16" t="s">
        <v>46</v>
      </c>
      <c r="D6" s="16"/>
      <c r="E6" s="16"/>
      <c r="F6" s="22"/>
      <c r="G6" s="4" t="s">
        <v>4</v>
      </c>
      <c r="H6" s="19"/>
      <c r="I6" s="23"/>
      <c r="J6" s="16" t="s">
        <v>30</v>
      </c>
      <c r="K6" s="16"/>
      <c r="L6" s="13"/>
      <c r="M6" s="136"/>
      <c r="N6" s="136"/>
      <c r="O6" s="136"/>
      <c r="P6" s="136"/>
      <c r="Q6" s="17"/>
    </row>
    <row r="7" spans="2:18" ht="15.75" thickBot="1" x14ac:dyDescent="0.3">
      <c r="B7" s="24"/>
      <c r="C7" s="24"/>
      <c r="D7" s="13"/>
      <c r="E7" s="13"/>
      <c r="F7" s="13"/>
      <c r="G7" s="13"/>
      <c r="H7" s="19"/>
      <c r="I7" s="19"/>
      <c r="J7" s="19"/>
      <c r="K7" s="19"/>
      <c r="L7" s="19"/>
      <c r="M7" s="19"/>
      <c r="N7" s="19"/>
      <c r="O7" s="14"/>
      <c r="P7" s="14"/>
      <c r="Q7" s="14"/>
    </row>
    <row r="8" spans="2:18" ht="15.75" thickBot="1" x14ac:dyDescent="0.3">
      <c r="B8" s="19"/>
      <c r="C8" s="15" t="s">
        <v>48</v>
      </c>
      <c r="D8" s="86"/>
      <c r="E8" s="22" t="s">
        <v>14</v>
      </c>
      <c r="F8" s="19"/>
      <c r="G8" s="19"/>
      <c r="H8" s="19"/>
      <c r="I8" s="19"/>
      <c r="J8" s="22" t="s">
        <v>31</v>
      </c>
      <c r="K8" s="22"/>
      <c r="L8" s="19"/>
      <c r="M8" s="102" t="b">
        <v>0</v>
      </c>
      <c r="N8" s="19"/>
      <c r="O8" s="19"/>
      <c r="P8" s="19"/>
      <c r="Q8" s="19"/>
      <c r="R8" s="25"/>
    </row>
    <row r="9" spans="2:18" ht="15.75" thickBot="1" x14ac:dyDescent="0.3">
      <c r="B9" s="24"/>
      <c r="C9" s="15" t="s">
        <v>32</v>
      </c>
      <c r="D9" s="86"/>
      <c r="E9" s="13"/>
      <c r="F9" s="99" t="s">
        <v>33</v>
      </c>
      <c r="G9" s="15"/>
      <c r="H9" s="145"/>
      <c r="I9" s="145"/>
      <c r="J9" s="145"/>
      <c r="K9" s="145"/>
      <c r="L9" s="145"/>
      <c r="M9" s="145"/>
      <c r="N9" s="145"/>
      <c r="O9" s="145"/>
      <c r="P9" s="145"/>
      <c r="Q9" s="13"/>
    </row>
    <row r="10" spans="2:18" ht="3" customHeight="1" thickBot="1" x14ac:dyDescent="0.3">
      <c r="B10" s="24"/>
      <c r="C10" s="15"/>
      <c r="D10" s="26"/>
      <c r="E10" s="13"/>
      <c r="F10" s="13"/>
      <c r="G10" s="15"/>
      <c r="H10" s="145"/>
      <c r="I10" s="145"/>
      <c r="J10" s="145"/>
      <c r="K10" s="145"/>
      <c r="L10" s="145"/>
      <c r="M10" s="145"/>
      <c r="N10" s="145"/>
      <c r="O10" s="145"/>
      <c r="P10" s="145"/>
      <c r="Q10" s="13"/>
    </row>
    <row r="11" spans="2:18" ht="15.75" thickBot="1" x14ac:dyDescent="0.3">
      <c r="B11" s="19"/>
      <c r="C11" s="15" t="s">
        <v>47</v>
      </c>
      <c r="D11" s="87">
        <f>SUM(D8,-D9)</f>
        <v>0</v>
      </c>
      <c r="E11" s="19"/>
      <c r="F11" s="19"/>
      <c r="G11" s="19"/>
      <c r="H11" s="145"/>
      <c r="I11" s="145"/>
      <c r="J11" s="145"/>
      <c r="K11" s="145"/>
      <c r="L11" s="145"/>
      <c r="M11" s="145"/>
      <c r="N11" s="145"/>
      <c r="O11" s="145"/>
      <c r="P11" s="145"/>
      <c r="Q11" s="19"/>
      <c r="R11" s="25"/>
    </row>
    <row r="12" spans="2:18" ht="15.75" customHeight="1" thickBot="1" x14ac:dyDescent="0.3">
      <c r="B12" s="27"/>
      <c r="C12" s="27"/>
      <c r="D12" s="28"/>
      <c r="E12" s="28"/>
      <c r="F12" s="28"/>
      <c r="G12" s="29"/>
      <c r="H12" s="28"/>
      <c r="I12" s="30"/>
      <c r="J12" s="30"/>
      <c r="K12" s="30"/>
      <c r="L12" s="30"/>
      <c r="M12" s="30"/>
      <c r="N12" s="30"/>
      <c r="O12" s="30"/>
      <c r="P12" s="31"/>
      <c r="Q12" s="31"/>
    </row>
    <row r="13" spans="2:18" ht="35.25" customHeight="1" x14ac:dyDescent="0.25">
      <c r="B13" s="148" t="s">
        <v>34</v>
      </c>
      <c r="C13" s="148"/>
      <c r="D13" s="148"/>
      <c r="E13" s="148"/>
      <c r="F13" s="148"/>
      <c r="G13" s="148"/>
      <c r="H13" s="148"/>
      <c r="I13" s="148"/>
      <c r="J13" s="148"/>
      <c r="K13" s="148"/>
      <c r="L13" s="148"/>
      <c r="M13" s="148"/>
      <c r="N13" s="148"/>
      <c r="O13" s="148"/>
      <c r="P13" s="148"/>
      <c r="Q13" s="148"/>
    </row>
    <row r="14" spans="2:18" ht="15" customHeight="1" x14ac:dyDescent="0.25">
      <c r="B14" s="154" t="s">
        <v>35</v>
      </c>
      <c r="C14" s="150" t="s">
        <v>36</v>
      </c>
      <c r="D14" s="152"/>
      <c r="E14" s="152"/>
      <c r="F14" s="152"/>
      <c r="G14" s="152"/>
      <c r="H14" s="154" t="s">
        <v>80</v>
      </c>
      <c r="I14" s="150" t="s">
        <v>37</v>
      </c>
      <c r="J14" s="157" t="s">
        <v>92</v>
      </c>
      <c r="K14" s="174" t="s">
        <v>49</v>
      </c>
      <c r="L14" s="135"/>
      <c r="M14" s="175"/>
      <c r="N14" s="159" t="s">
        <v>50</v>
      </c>
      <c r="O14" s="159" t="s">
        <v>93</v>
      </c>
      <c r="P14" s="159" t="s">
        <v>41</v>
      </c>
      <c r="Q14" s="150"/>
      <c r="R14" s="32"/>
    </row>
    <row r="15" spans="2:18" ht="36" x14ac:dyDescent="0.25">
      <c r="B15" s="154"/>
      <c r="C15" s="151"/>
      <c r="D15" s="153"/>
      <c r="E15" s="153"/>
      <c r="F15" s="153"/>
      <c r="G15" s="153"/>
      <c r="H15" s="154"/>
      <c r="I15" s="151"/>
      <c r="J15" s="158"/>
      <c r="K15" s="98" t="s">
        <v>38</v>
      </c>
      <c r="L15" s="98" t="s">
        <v>39</v>
      </c>
      <c r="M15" s="98" t="s">
        <v>40</v>
      </c>
      <c r="N15" s="160"/>
      <c r="O15" s="160"/>
      <c r="P15" s="160"/>
      <c r="Q15" s="151"/>
      <c r="R15" s="32"/>
    </row>
    <row r="16" spans="2:18" x14ac:dyDescent="0.25">
      <c r="B16" s="33">
        <v>1</v>
      </c>
      <c r="C16" s="155"/>
      <c r="D16" s="156"/>
      <c r="E16" s="156"/>
      <c r="F16" s="156"/>
      <c r="G16" s="156"/>
      <c r="H16" s="103" t="b">
        <v>0</v>
      </c>
      <c r="I16" s="1"/>
      <c r="J16" s="100">
        <f>_xlfn.IFNA(VLOOKUP(I16,Tabelle2!$F$2:$G$9,2,0),0)</f>
        <v>0</v>
      </c>
      <c r="K16" s="2"/>
      <c r="L16" s="104"/>
      <c r="M16" s="2"/>
      <c r="N16" s="2"/>
      <c r="O16" s="2"/>
      <c r="P16" s="101">
        <f>IF(N16="yes",
J16*O16/14,
IF(N16="no",_xlfn.IFNA(VLOOKUP(B16,$B$48:$O$59,14,0),0),0))</f>
        <v>0</v>
      </c>
      <c r="Q16" s="5"/>
    </row>
    <row r="17" spans="2:18" x14ac:dyDescent="0.25">
      <c r="B17" s="33">
        <v>2</v>
      </c>
      <c r="C17" s="155"/>
      <c r="D17" s="156"/>
      <c r="E17" s="156"/>
      <c r="F17" s="156"/>
      <c r="G17" s="156"/>
      <c r="H17" s="103" t="b">
        <v>0</v>
      </c>
      <c r="I17" s="1"/>
      <c r="J17" s="100">
        <f>_xlfn.IFNA(VLOOKUP(I17,Tabelle2!$F$2:$G$9,2,0),0)</f>
        <v>0</v>
      </c>
      <c r="K17" s="2"/>
      <c r="L17" s="104"/>
      <c r="M17" s="2"/>
      <c r="N17" s="2"/>
      <c r="O17" s="2"/>
      <c r="P17" s="101">
        <f t="shared" ref="P17:P25" si="0">IF(N17="ja",
J17*O17/14,
IF(N17="nein",_xlfn.IFNA(VLOOKUP(B17,$B$48:$O$59,14,0),0),0))</f>
        <v>0</v>
      </c>
      <c r="Q17" s="5"/>
    </row>
    <row r="18" spans="2:18" x14ac:dyDescent="0.25">
      <c r="B18" s="33">
        <v>3</v>
      </c>
      <c r="C18" s="155"/>
      <c r="D18" s="156"/>
      <c r="E18" s="156"/>
      <c r="F18" s="156"/>
      <c r="G18" s="156"/>
      <c r="H18" s="103" t="b">
        <v>0</v>
      </c>
      <c r="I18" s="1"/>
      <c r="J18" s="100">
        <f>_xlfn.IFNA(VLOOKUP(I18,Tabelle2!$F$2:$G$9,2,0),0)</f>
        <v>0</v>
      </c>
      <c r="K18" s="2"/>
      <c r="L18" s="104"/>
      <c r="M18" s="2"/>
      <c r="N18" s="2"/>
      <c r="O18" s="2"/>
      <c r="P18" s="101">
        <f t="shared" si="0"/>
        <v>0</v>
      </c>
      <c r="Q18" s="5"/>
    </row>
    <row r="19" spans="2:18" x14ac:dyDescent="0.25">
      <c r="B19" s="33">
        <v>4</v>
      </c>
      <c r="C19" s="155"/>
      <c r="D19" s="156"/>
      <c r="E19" s="156"/>
      <c r="F19" s="156"/>
      <c r="G19" s="156"/>
      <c r="H19" s="103" t="b">
        <v>0</v>
      </c>
      <c r="I19" s="1"/>
      <c r="J19" s="100">
        <f>_xlfn.IFNA(VLOOKUP(I19,Tabelle2!$F$2:$G$9,2,0),0)</f>
        <v>0</v>
      </c>
      <c r="K19" s="2"/>
      <c r="L19" s="104"/>
      <c r="M19" s="2"/>
      <c r="N19" s="2"/>
      <c r="O19" s="2"/>
      <c r="P19" s="101">
        <f t="shared" si="0"/>
        <v>0</v>
      </c>
      <c r="Q19" s="5"/>
    </row>
    <row r="20" spans="2:18" x14ac:dyDescent="0.25">
      <c r="B20" s="33">
        <v>5</v>
      </c>
      <c r="C20" s="155"/>
      <c r="D20" s="156"/>
      <c r="E20" s="156"/>
      <c r="F20" s="156"/>
      <c r="G20" s="164"/>
      <c r="H20" s="103" t="b">
        <v>0</v>
      </c>
      <c r="I20" s="1"/>
      <c r="J20" s="100">
        <f>_xlfn.IFNA(VLOOKUP(I20,Tabelle2!$F$2:$G$9,2,0),0)</f>
        <v>0</v>
      </c>
      <c r="K20" s="2"/>
      <c r="L20" s="104"/>
      <c r="M20" s="2"/>
      <c r="N20" s="2"/>
      <c r="O20" s="2"/>
      <c r="P20" s="101">
        <f t="shared" si="0"/>
        <v>0</v>
      </c>
      <c r="Q20" s="5"/>
    </row>
    <row r="21" spans="2:18" x14ac:dyDescent="0.25">
      <c r="B21" s="33">
        <v>6</v>
      </c>
      <c r="C21" s="155"/>
      <c r="D21" s="156"/>
      <c r="E21" s="156"/>
      <c r="F21" s="156"/>
      <c r="G21" s="164"/>
      <c r="H21" s="103" t="b">
        <v>0</v>
      </c>
      <c r="I21" s="1"/>
      <c r="J21" s="100">
        <f>_xlfn.IFNA(VLOOKUP(I21,Tabelle2!$F$2:$G$9,2,0),0)</f>
        <v>0</v>
      </c>
      <c r="K21" s="2"/>
      <c r="L21" s="104"/>
      <c r="M21" s="2"/>
      <c r="N21" s="2"/>
      <c r="O21" s="2"/>
      <c r="P21" s="101">
        <f t="shared" si="0"/>
        <v>0</v>
      </c>
      <c r="Q21" s="5"/>
    </row>
    <row r="22" spans="2:18" x14ac:dyDescent="0.25">
      <c r="B22" s="33">
        <v>7</v>
      </c>
      <c r="C22" s="155"/>
      <c r="D22" s="156"/>
      <c r="E22" s="156"/>
      <c r="F22" s="156"/>
      <c r="G22" s="156"/>
      <c r="H22" s="103" t="b">
        <v>0</v>
      </c>
      <c r="I22" s="1"/>
      <c r="J22" s="100">
        <f>_xlfn.IFNA(VLOOKUP(I22,Tabelle2!$F$2:$G$9,2,0),0)</f>
        <v>0</v>
      </c>
      <c r="K22" s="2"/>
      <c r="L22" s="104"/>
      <c r="M22" s="2"/>
      <c r="N22" s="2"/>
      <c r="O22" s="2"/>
      <c r="P22" s="101">
        <f t="shared" si="0"/>
        <v>0</v>
      </c>
      <c r="Q22" s="5"/>
    </row>
    <row r="23" spans="2:18" x14ac:dyDescent="0.25">
      <c r="B23" s="33">
        <v>8</v>
      </c>
      <c r="C23" s="155"/>
      <c r="D23" s="156"/>
      <c r="E23" s="156"/>
      <c r="F23" s="156"/>
      <c r="G23" s="156"/>
      <c r="H23" s="103" t="b">
        <v>0</v>
      </c>
      <c r="I23" s="1"/>
      <c r="J23" s="100">
        <f>_xlfn.IFNA(VLOOKUP(I23,Tabelle2!$F$2:$G$9,2,0),0)</f>
        <v>0</v>
      </c>
      <c r="K23" s="2"/>
      <c r="L23" s="104"/>
      <c r="M23" s="2"/>
      <c r="N23" s="2"/>
      <c r="O23" s="2"/>
      <c r="P23" s="101">
        <f t="shared" si="0"/>
        <v>0</v>
      </c>
      <c r="Q23" s="5"/>
    </row>
    <row r="24" spans="2:18" x14ac:dyDescent="0.25">
      <c r="B24" s="33">
        <v>9</v>
      </c>
      <c r="C24" s="155"/>
      <c r="D24" s="156"/>
      <c r="E24" s="156"/>
      <c r="F24" s="156"/>
      <c r="G24" s="156"/>
      <c r="H24" s="103" t="b">
        <v>0</v>
      </c>
      <c r="I24" s="1"/>
      <c r="J24" s="100">
        <f>_xlfn.IFNA(VLOOKUP(I24,Tabelle2!$F$2:$G$9,2,0),0)</f>
        <v>0</v>
      </c>
      <c r="K24" s="2"/>
      <c r="L24" s="104"/>
      <c r="M24" s="2"/>
      <c r="N24" s="2"/>
      <c r="O24" s="2"/>
      <c r="P24" s="101">
        <f t="shared" si="0"/>
        <v>0</v>
      </c>
      <c r="Q24" s="5"/>
    </row>
    <row r="25" spans="2:18" x14ac:dyDescent="0.25">
      <c r="B25" s="33">
        <v>10</v>
      </c>
      <c r="C25" s="155"/>
      <c r="D25" s="156"/>
      <c r="E25" s="156"/>
      <c r="F25" s="156"/>
      <c r="G25" s="156"/>
      <c r="H25" s="103" t="b">
        <v>0</v>
      </c>
      <c r="I25" s="1"/>
      <c r="J25" s="100">
        <f>_xlfn.IFNA(VLOOKUP(I25,Tabelle2!$F$2:$G$9,2,0),0)</f>
        <v>0</v>
      </c>
      <c r="K25" s="2"/>
      <c r="L25" s="104"/>
      <c r="M25" s="2"/>
      <c r="N25" s="2"/>
      <c r="O25" s="2"/>
      <c r="P25" s="101">
        <f t="shared" si="0"/>
        <v>0</v>
      </c>
      <c r="Q25" s="5"/>
    </row>
    <row r="26" spans="2:18" x14ac:dyDescent="0.25">
      <c r="B26" s="34"/>
      <c r="C26" s="34"/>
      <c r="D26" s="34"/>
      <c r="E26" s="34"/>
      <c r="F26" s="34"/>
      <c r="G26" s="34"/>
      <c r="H26" s="149"/>
      <c r="I26" s="149"/>
      <c r="J26" s="146" t="s">
        <v>51</v>
      </c>
      <c r="K26" s="146"/>
      <c r="L26" s="146"/>
      <c r="M26" s="146"/>
      <c r="N26" s="146"/>
      <c r="O26" s="147"/>
      <c r="P26" s="101">
        <f>SUM(P16:P25)+SUM(Q16:Q25)</f>
        <v>0</v>
      </c>
      <c r="Q26" s="35"/>
      <c r="R26" s="36"/>
    </row>
    <row r="27" spans="2:18" x14ac:dyDescent="0.25">
      <c r="B27" s="143" t="s">
        <v>52</v>
      </c>
      <c r="C27" s="143"/>
      <c r="D27" s="143"/>
      <c r="E27" s="143"/>
      <c r="F27" s="143"/>
      <c r="G27" s="143"/>
      <c r="H27" s="143"/>
      <c r="I27" s="143"/>
      <c r="J27" s="143"/>
      <c r="K27" s="143"/>
      <c r="L27" s="143"/>
      <c r="M27" s="143"/>
      <c r="N27" s="143"/>
      <c r="O27" s="101">
        <f>P89</f>
        <v>0</v>
      </c>
      <c r="P27" s="19"/>
      <c r="Q27" s="35"/>
      <c r="R27" s="36"/>
    </row>
    <row r="28" spans="2:18" ht="15" customHeight="1" thickBot="1" x14ac:dyDescent="0.3">
      <c r="B28" s="143" t="s">
        <v>76</v>
      </c>
      <c r="C28" s="143"/>
      <c r="D28" s="143"/>
      <c r="E28" s="143"/>
      <c r="F28" s="143"/>
      <c r="G28" s="143"/>
      <c r="H28" s="143"/>
      <c r="I28" s="143"/>
      <c r="J28" s="143"/>
      <c r="K28" s="143"/>
      <c r="L28" s="143"/>
      <c r="M28" s="143"/>
      <c r="N28" s="143"/>
      <c r="O28" s="101">
        <f>P106</f>
        <v>0</v>
      </c>
      <c r="P28" s="19"/>
      <c r="Q28" s="35"/>
      <c r="R28" s="36"/>
    </row>
    <row r="29" spans="2:18" ht="15.75" thickBot="1" x14ac:dyDescent="0.3">
      <c r="B29" s="38"/>
      <c r="C29" s="39" t="s">
        <v>45</v>
      </c>
      <c r="D29" s="40">
        <f>P30-D11</f>
        <v>0</v>
      </c>
      <c r="E29" s="41"/>
      <c r="F29" s="42"/>
      <c r="G29" s="42"/>
      <c r="H29" s="42"/>
      <c r="I29" s="43"/>
      <c r="J29" s="44"/>
      <c r="K29" s="44"/>
      <c r="L29" s="44"/>
      <c r="M29" s="44"/>
      <c r="N29" s="44"/>
      <c r="O29" s="45" t="s">
        <v>43</v>
      </c>
      <c r="P29" s="101">
        <f>O27+O28</f>
        <v>0</v>
      </c>
      <c r="Q29" s="46"/>
      <c r="R29" s="36"/>
    </row>
    <row r="30" spans="2:18" x14ac:dyDescent="0.25">
      <c r="B30" s="43"/>
      <c r="C30" s="47"/>
      <c r="D30" s="47"/>
      <c r="E30" s="41"/>
      <c r="F30" s="41"/>
      <c r="G30" s="41"/>
      <c r="H30" s="41"/>
      <c r="I30" s="43"/>
      <c r="J30" s="44"/>
      <c r="K30" s="44"/>
      <c r="L30" s="44"/>
      <c r="M30" s="44"/>
      <c r="N30" s="44"/>
      <c r="O30" s="45" t="s">
        <v>44</v>
      </c>
      <c r="P30" s="101">
        <f>SUM(P26,P29)</f>
        <v>0</v>
      </c>
      <c r="Q30" s="46"/>
      <c r="R30" s="36"/>
    </row>
    <row r="31" spans="2:18" ht="15.75" thickBot="1" x14ac:dyDescent="0.3">
      <c r="B31" s="48"/>
      <c r="C31" s="49"/>
      <c r="D31" s="49"/>
      <c r="E31" s="49"/>
      <c r="F31" s="49"/>
      <c r="G31" s="49"/>
      <c r="H31" s="49"/>
      <c r="I31" s="48"/>
      <c r="J31" s="50"/>
      <c r="K31" s="50"/>
      <c r="L31" s="50"/>
      <c r="M31" s="50"/>
      <c r="N31" s="50"/>
      <c r="O31" s="51"/>
      <c r="P31" s="50"/>
      <c r="Q31" s="50"/>
    </row>
    <row r="32" spans="2:18" x14ac:dyDescent="0.25">
      <c r="B32" s="52"/>
      <c r="C32" s="53"/>
      <c r="D32" s="53"/>
      <c r="E32" s="53"/>
      <c r="F32" s="53"/>
      <c r="G32" s="53"/>
      <c r="H32" s="53"/>
      <c r="I32" s="52"/>
      <c r="J32" s="54"/>
      <c r="K32" s="54"/>
      <c r="L32" s="54"/>
      <c r="M32" s="54"/>
      <c r="N32" s="54"/>
      <c r="O32" s="21"/>
      <c r="P32" s="21"/>
      <c r="Q32" s="21"/>
      <c r="R32" s="3"/>
    </row>
    <row r="33" spans="2:18" x14ac:dyDescent="0.25">
      <c r="B33" s="15"/>
      <c r="C33" s="138"/>
      <c r="D33" s="139"/>
      <c r="E33" s="139"/>
      <c r="F33" s="139"/>
      <c r="G33" s="139"/>
      <c r="H33" s="139"/>
      <c r="I33" s="16"/>
      <c r="J33" s="141"/>
      <c r="K33" s="141"/>
      <c r="L33" s="141"/>
      <c r="M33" s="141"/>
      <c r="N33" s="141"/>
      <c r="O33" s="141"/>
      <c r="P33" s="141"/>
      <c r="Q33" s="55"/>
      <c r="R33" s="56"/>
    </row>
    <row r="34" spans="2:18" ht="25.5" customHeight="1" x14ac:dyDescent="0.25">
      <c r="B34" s="15"/>
      <c r="C34" s="139"/>
      <c r="D34" s="139"/>
      <c r="E34" s="139"/>
      <c r="F34" s="139"/>
      <c r="G34" s="139"/>
      <c r="H34" s="139"/>
      <c r="I34" s="16"/>
      <c r="J34" s="141"/>
      <c r="K34" s="141"/>
      <c r="L34" s="141"/>
      <c r="M34" s="141"/>
      <c r="N34" s="141"/>
      <c r="O34" s="141"/>
      <c r="P34" s="141"/>
      <c r="Q34" s="55"/>
      <c r="R34" s="56"/>
    </row>
    <row r="35" spans="2:18" x14ac:dyDescent="0.25">
      <c r="B35" s="15"/>
      <c r="C35" s="140"/>
      <c r="D35" s="140"/>
      <c r="E35" s="140"/>
      <c r="F35" s="140"/>
      <c r="G35" s="140"/>
      <c r="H35" s="140"/>
      <c r="I35" s="57"/>
      <c r="J35" s="142"/>
      <c r="K35" s="142"/>
      <c r="L35" s="142"/>
      <c r="M35" s="142"/>
      <c r="N35" s="142"/>
      <c r="O35" s="142"/>
      <c r="P35" s="142"/>
      <c r="Q35" s="58"/>
      <c r="R35" s="56"/>
    </row>
    <row r="36" spans="2:18" x14ac:dyDescent="0.25">
      <c r="B36" s="15"/>
      <c r="C36" s="137" t="s">
        <v>42</v>
      </c>
      <c r="D36" s="137"/>
      <c r="E36" s="137"/>
      <c r="F36" s="137"/>
      <c r="G36" s="137"/>
      <c r="H36" s="137"/>
      <c r="I36" s="16"/>
      <c r="J36" s="137" t="s">
        <v>68</v>
      </c>
      <c r="K36" s="137"/>
      <c r="L36" s="137"/>
      <c r="M36" s="137"/>
      <c r="N36" s="137"/>
      <c r="O36" s="137"/>
      <c r="P36" s="137"/>
      <c r="Q36" s="59"/>
      <c r="R36" s="56"/>
    </row>
    <row r="37" spans="2:18" ht="15.75" thickBot="1" x14ac:dyDescent="0.3">
      <c r="B37" s="60"/>
      <c r="C37" s="60"/>
      <c r="D37" s="60"/>
      <c r="E37" s="60"/>
      <c r="F37" s="60"/>
      <c r="G37" s="60"/>
      <c r="H37" s="61"/>
      <c r="I37" s="28"/>
      <c r="J37" s="28"/>
      <c r="K37" s="28"/>
      <c r="L37" s="28"/>
      <c r="M37" s="28"/>
      <c r="N37" s="28"/>
      <c r="O37" s="60"/>
      <c r="P37" s="31"/>
      <c r="Q37" s="31"/>
    </row>
    <row r="38" spans="2:18" x14ac:dyDescent="0.25">
      <c r="B38" s="41"/>
      <c r="C38" s="41"/>
      <c r="D38" s="41"/>
      <c r="E38" s="41"/>
      <c r="F38" s="41"/>
      <c r="G38" s="41"/>
      <c r="H38" s="41"/>
      <c r="I38" s="41"/>
      <c r="J38" s="41"/>
      <c r="K38" s="41"/>
      <c r="L38" s="41"/>
      <c r="M38" s="41"/>
      <c r="N38" s="41"/>
      <c r="O38" s="41"/>
      <c r="P38" s="62"/>
      <c r="Q38" s="62"/>
    </row>
    <row r="39" spans="2:18" x14ac:dyDescent="0.25">
      <c r="B39" s="62"/>
      <c r="C39" s="62"/>
      <c r="D39" s="62"/>
      <c r="E39" s="62"/>
      <c r="F39" s="62"/>
      <c r="G39" s="62"/>
      <c r="H39" s="62"/>
      <c r="I39" s="62"/>
      <c r="J39" s="62"/>
      <c r="K39" s="62"/>
      <c r="L39" s="62"/>
      <c r="M39" s="62"/>
      <c r="N39" s="62"/>
      <c r="O39" s="62"/>
      <c r="P39" s="62"/>
      <c r="Q39" s="62"/>
    </row>
    <row r="40" spans="2:18" x14ac:dyDescent="0.25">
      <c r="B40" s="7"/>
      <c r="C40" s="7"/>
      <c r="D40" s="7"/>
      <c r="E40" s="7"/>
      <c r="F40" s="7"/>
      <c r="G40" s="7"/>
      <c r="H40" s="7"/>
      <c r="I40" s="7"/>
      <c r="J40" s="7"/>
      <c r="K40" s="7"/>
      <c r="L40" s="7"/>
      <c r="M40" s="7"/>
      <c r="N40" s="7"/>
      <c r="O40" s="7"/>
      <c r="P40" s="7"/>
      <c r="Q40" s="8"/>
    </row>
    <row r="41" spans="2:18" ht="29.25" customHeight="1" x14ac:dyDescent="0.25">
      <c r="B41" s="107" t="s">
        <v>27</v>
      </c>
      <c r="C41" s="107"/>
      <c r="D41" s="107"/>
      <c r="E41" s="107"/>
      <c r="F41" s="107"/>
      <c r="G41" s="107"/>
      <c r="H41" s="107"/>
      <c r="I41" s="10"/>
      <c r="J41" s="11"/>
      <c r="K41" s="11"/>
      <c r="L41" s="10"/>
      <c r="M41" s="108" t="s">
        <v>72</v>
      </c>
      <c r="N41" s="109"/>
      <c r="O41" s="109"/>
      <c r="P41" s="110"/>
      <c r="Q41" s="110"/>
    </row>
    <row r="42" spans="2:18" x14ac:dyDescent="0.25">
      <c r="B42" s="13"/>
      <c r="C42" s="13"/>
      <c r="D42" s="13"/>
      <c r="E42" s="13"/>
      <c r="F42" s="13"/>
      <c r="G42" s="13"/>
      <c r="H42" s="13"/>
      <c r="I42" s="13"/>
      <c r="J42" s="13"/>
      <c r="K42" s="13"/>
      <c r="L42" s="13"/>
      <c r="M42" s="13"/>
      <c r="N42" s="13"/>
      <c r="O42" s="14"/>
      <c r="P42" s="14"/>
      <c r="Q42" s="14"/>
    </row>
    <row r="43" spans="2:18" x14ac:dyDescent="0.25">
      <c r="B43" s="15"/>
      <c r="C43" s="16" t="s">
        <v>28</v>
      </c>
      <c r="D43" s="114" t="str">
        <f>IF(ISBLANK($D$4),"Please fill in on page 1.",$D$4)</f>
        <v>Please fill in on page 1.</v>
      </c>
      <c r="E43" s="114"/>
      <c r="F43" s="114"/>
      <c r="G43" s="114"/>
      <c r="H43" s="114"/>
      <c r="I43" s="16"/>
      <c r="J43" s="16" t="s">
        <v>29</v>
      </c>
      <c r="K43" s="16"/>
      <c r="L43" s="15"/>
      <c r="M43" s="115" t="str">
        <f>IF(ISBLANK($M$4),"Please fill in on page 1.",$M$4)</f>
        <v>Please fill in on page 1.</v>
      </c>
      <c r="N43" s="115"/>
      <c r="O43" s="115"/>
      <c r="P43" s="115"/>
      <c r="Q43" s="17"/>
    </row>
    <row r="44" spans="2:18" ht="15.75" thickBot="1" x14ac:dyDescent="0.3">
      <c r="B44" s="18"/>
      <c r="C44" s="19"/>
      <c r="D44" s="19"/>
      <c r="E44" s="19"/>
      <c r="F44" s="19"/>
      <c r="G44" s="19"/>
      <c r="H44" s="19"/>
      <c r="I44" s="13"/>
      <c r="J44" s="20"/>
      <c r="K44" s="20"/>
      <c r="L44" s="13"/>
      <c r="M44" s="13"/>
      <c r="N44" s="13"/>
      <c r="O44" s="21"/>
      <c r="P44" s="21"/>
      <c r="Q44" s="21"/>
    </row>
    <row r="45" spans="2:18" ht="31.5" customHeight="1" x14ac:dyDescent="0.25">
      <c r="B45" s="116" t="str">
        <f>"Additional information on non-weekly courses in " &amp; $G$6</f>
        <v>Additional information on non-weekly courses in WS 2026/27</v>
      </c>
      <c r="C45" s="116"/>
      <c r="D45" s="116"/>
      <c r="E45" s="116"/>
      <c r="F45" s="116"/>
      <c r="G45" s="116"/>
      <c r="H45" s="116"/>
      <c r="I45" s="116"/>
      <c r="J45" s="116"/>
      <c r="K45" s="116"/>
      <c r="L45" s="116"/>
      <c r="M45" s="116"/>
      <c r="N45" s="116"/>
      <c r="O45" s="116"/>
      <c r="P45" s="116"/>
      <c r="Q45" s="116"/>
      <c r="R45" s="63"/>
    </row>
    <row r="46" spans="2:18" ht="15" customHeight="1" x14ac:dyDescent="0.25">
      <c r="B46" s="154" t="s">
        <v>53</v>
      </c>
      <c r="C46" s="150" t="s">
        <v>54</v>
      </c>
      <c r="D46" s="152"/>
      <c r="E46" s="152"/>
      <c r="F46" s="152"/>
      <c r="G46" s="152"/>
      <c r="H46" s="161"/>
      <c r="I46" s="150" t="s">
        <v>55</v>
      </c>
      <c r="J46" s="157" t="s">
        <v>56</v>
      </c>
      <c r="K46" s="174" t="s">
        <v>49</v>
      </c>
      <c r="L46" s="135"/>
      <c r="M46" s="175"/>
      <c r="N46" s="157" t="s">
        <v>92</v>
      </c>
      <c r="O46" s="159" t="s">
        <v>41</v>
      </c>
      <c r="P46" s="163"/>
      <c r="Q46" s="13"/>
    </row>
    <row r="47" spans="2:18" ht="36" x14ac:dyDescent="0.25">
      <c r="B47" s="154"/>
      <c r="C47" s="151"/>
      <c r="D47" s="153"/>
      <c r="E47" s="153"/>
      <c r="F47" s="153"/>
      <c r="G47" s="153"/>
      <c r="H47" s="162"/>
      <c r="I47" s="151"/>
      <c r="J47" s="158"/>
      <c r="K47" s="98" t="s">
        <v>38</v>
      </c>
      <c r="L47" s="98" t="s">
        <v>39</v>
      </c>
      <c r="M47" s="98" t="s">
        <v>40</v>
      </c>
      <c r="N47" s="158"/>
      <c r="O47" s="160"/>
      <c r="P47" s="163"/>
      <c r="Q47" s="64"/>
    </row>
    <row r="48" spans="2:18" ht="15" customHeight="1" x14ac:dyDescent="0.25">
      <c r="B48" s="123"/>
      <c r="C48" s="128" t="str">
        <f>IF(ISBLANK(B48),"",IF(VLOOKUP(B48,$B$16:$N$25,13,0)&lt;&gt;"nein","Error! Course marked as weekly or empty.",IF(ISBLANK(VLOOKUP(B48,$B$16:$N$25,2,0)),"Error! Course No. " &amp; B48 &amp; " not found on page 1.",VLOOKUP(B48,$B$16:$N$25,2,0))))</f>
        <v/>
      </c>
      <c r="D48" s="129"/>
      <c r="E48" s="129"/>
      <c r="F48" s="129"/>
      <c r="G48" s="129"/>
      <c r="H48" s="130"/>
      <c r="I48" s="171"/>
      <c r="J48" s="167">
        <f>I48/14</f>
        <v>0</v>
      </c>
      <c r="K48" s="131">
        <f>_xlfn.IFNA(VLOOKUP(B48,$B$16:$N$25,10,0),0)</f>
        <v>0</v>
      </c>
      <c r="L48" s="133">
        <f>_xlfn.IFNA(VLOOKUP(B48,$B$16:$N$25,11,0),0)</f>
        <v>0</v>
      </c>
      <c r="M48" s="133">
        <f>_xlfn.IFNA(VLOOKUP(B48,$B$16:$O$25,12,0),0)</f>
        <v>0</v>
      </c>
      <c r="N48" s="169">
        <f>_xlfn.IFNA(VLOOKUP(B48,$B$16:$N$25,9,0),0)</f>
        <v>0</v>
      </c>
      <c r="O48" s="165">
        <f>J48*N48</f>
        <v>0</v>
      </c>
      <c r="P48" s="13"/>
      <c r="Q48" s="14"/>
    </row>
    <row r="49" spans="2:18" ht="45" customHeight="1" x14ac:dyDescent="0.25">
      <c r="B49" s="124"/>
      <c r="C49" s="125"/>
      <c r="D49" s="126"/>
      <c r="E49" s="126"/>
      <c r="F49" s="126"/>
      <c r="G49" s="126"/>
      <c r="H49" s="127"/>
      <c r="I49" s="172"/>
      <c r="J49" s="168"/>
      <c r="K49" s="132"/>
      <c r="L49" s="134"/>
      <c r="M49" s="134"/>
      <c r="N49" s="170"/>
      <c r="O49" s="166"/>
      <c r="P49" s="65"/>
      <c r="Q49" s="66"/>
      <c r="R49" s="67"/>
    </row>
    <row r="50" spans="2:18" ht="15" customHeight="1" x14ac:dyDescent="0.25">
      <c r="B50" s="123"/>
      <c r="C50" s="128" t="str">
        <f>IF(ISBLANK(B50),"",IF(VLOOKUP(B50,$B$16:$N$25,13,0)&lt;&gt;"nein","Fehler! Lehrveranstaltung als wöchentlich oder gar nicht markiert.",IF(ISBLANK(VLOOKUP(B50,$B$16:$N$25,2,0)),"Fehler! Keine Lehrveranstaltung mit Lfd. Nr. " &amp; B50 &amp; " auf Seite 1 gefunden.",VLOOKUP(B50,$B$16:$N$25,2,0))))</f>
        <v/>
      </c>
      <c r="D50" s="129"/>
      <c r="E50" s="129"/>
      <c r="F50" s="129"/>
      <c r="G50" s="129"/>
      <c r="H50" s="130"/>
      <c r="I50" s="171"/>
      <c r="J50" s="167">
        <f>I50/14</f>
        <v>0</v>
      </c>
      <c r="K50" s="131">
        <f>_xlfn.IFNA(VLOOKUP(B50,$B$16:$N$25,10,0),0)</f>
        <v>0</v>
      </c>
      <c r="L50" s="133">
        <f>_xlfn.IFNA(VLOOKUP(B50,$B$16:$N$25,11,0),0)</f>
        <v>0</v>
      </c>
      <c r="M50" s="133">
        <f t="shared" ref="M50" si="1">_xlfn.IFNA(VLOOKUP(B50,$B$16:$O$25,12,0),0)</f>
        <v>0</v>
      </c>
      <c r="N50" s="169">
        <f>_xlfn.IFNA(VLOOKUP(B50,$B$16:$N$25,9,0),0)</f>
        <v>0</v>
      </c>
      <c r="O50" s="165">
        <f t="shared" ref="O50" si="2">J50*N50</f>
        <v>0</v>
      </c>
      <c r="P50" s="58"/>
      <c r="Q50" s="14"/>
    </row>
    <row r="51" spans="2:18" ht="45" customHeight="1" x14ac:dyDescent="0.25">
      <c r="B51" s="124"/>
      <c r="C51" s="125"/>
      <c r="D51" s="126"/>
      <c r="E51" s="126"/>
      <c r="F51" s="126"/>
      <c r="G51" s="126"/>
      <c r="H51" s="127"/>
      <c r="I51" s="172"/>
      <c r="J51" s="168"/>
      <c r="K51" s="132"/>
      <c r="L51" s="134"/>
      <c r="M51" s="134"/>
      <c r="N51" s="170"/>
      <c r="O51" s="166"/>
      <c r="P51" s="13"/>
      <c r="Q51" s="13"/>
    </row>
    <row r="52" spans="2:18" x14ac:dyDescent="0.25">
      <c r="B52" s="123"/>
      <c r="C52" s="128" t="str">
        <f>IF(ISBLANK(B52),"",IF(VLOOKUP(B52,$B$16:$N$25,13,0)&lt;&gt;"nein","Fehler! Lehrveranstaltung als wöchentlich oder gar nicht markiert.",IF(ISBLANK(VLOOKUP(B52,$B$16:$N$25,2,0)),"Fehler! Keine Lehrveranstaltung mit Lfd. Nr. " &amp; B52 &amp; " auf Seite 1 gefunden.",VLOOKUP(B52,$B$16:$N$25,2,0))))</f>
        <v/>
      </c>
      <c r="D52" s="129"/>
      <c r="E52" s="129"/>
      <c r="F52" s="129"/>
      <c r="G52" s="129"/>
      <c r="H52" s="130"/>
      <c r="I52" s="171"/>
      <c r="J52" s="167">
        <f>I52/14</f>
        <v>0</v>
      </c>
      <c r="K52" s="131">
        <f>_xlfn.IFNA(VLOOKUP(B52,$B$16:$N$25,10,0),0)</f>
        <v>0</v>
      </c>
      <c r="L52" s="133">
        <f>_xlfn.IFNA(VLOOKUP(B52,$B$16:$N$25,11,0),0)</f>
        <v>0</v>
      </c>
      <c r="M52" s="133">
        <f t="shared" ref="M52" si="3">_xlfn.IFNA(VLOOKUP(B52,$B$16:$O$25,12,0),0)</f>
        <v>0</v>
      </c>
      <c r="N52" s="169">
        <f>_xlfn.IFNA(VLOOKUP(B52,$B$16:$N$25,9,0),0)</f>
        <v>0</v>
      </c>
      <c r="O52" s="165">
        <f t="shared" ref="O52" si="4">J52*N52</f>
        <v>0</v>
      </c>
      <c r="P52" s="13"/>
      <c r="Q52" s="13"/>
    </row>
    <row r="53" spans="2:18" ht="45" customHeight="1" x14ac:dyDescent="0.25">
      <c r="B53" s="124"/>
      <c r="C53" s="125"/>
      <c r="D53" s="126"/>
      <c r="E53" s="126"/>
      <c r="F53" s="126"/>
      <c r="G53" s="126"/>
      <c r="H53" s="127"/>
      <c r="I53" s="172"/>
      <c r="J53" s="168"/>
      <c r="K53" s="132"/>
      <c r="L53" s="134"/>
      <c r="M53" s="134"/>
      <c r="N53" s="170"/>
      <c r="O53" s="166"/>
      <c r="P53" s="13"/>
      <c r="Q53" s="13"/>
    </row>
    <row r="54" spans="2:18" x14ac:dyDescent="0.25">
      <c r="B54" s="123"/>
      <c r="C54" s="128" t="str">
        <f>IF(ISBLANK(B54),"",IF(VLOOKUP(B54,$B$16:$N$25,13,0)&lt;&gt;"nein","Fehler! Lehrveranstaltung als wöchentlich oder gar nicht markiert.",IF(ISBLANK(VLOOKUP(B54,$B$16:$N$25,2,0)),"Fehler! Keine Lehrveranstaltung mit Lfd. Nr. " &amp; B54 &amp; " auf Seite 1 gefunden.",VLOOKUP(B54,$B$16:$N$25,2,0))))</f>
        <v/>
      </c>
      <c r="D54" s="129"/>
      <c r="E54" s="129"/>
      <c r="F54" s="129"/>
      <c r="G54" s="129"/>
      <c r="H54" s="130"/>
      <c r="I54" s="171"/>
      <c r="J54" s="167">
        <f>I54/14</f>
        <v>0</v>
      </c>
      <c r="K54" s="131">
        <f>_xlfn.IFNA(VLOOKUP(B54,$B$16:$N$25,10,0),0)</f>
        <v>0</v>
      </c>
      <c r="L54" s="133">
        <f>_xlfn.IFNA(VLOOKUP(B54,$B$16:$N$25,11,0),0)</f>
        <v>0</v>
      </c>
      <c r="M54" s="133">
        <f t="shared" ref="M54" si="5">_xlfn.IFNA(VLOOKUP(B54,$B$16:$O$25,12,0),0)</f>
        <v>0</v>
      </c>
      <c r="N54" s="169">
        <f>_xlfn.IFNA(VLOOKUP(B54,$B$16:$N$25,9,0),0)</f>
        <v>0</v>
      </c>
      <c r="O54" s="165">
        <f t="shared" ref="O54" si="6">J54*N54</f>
        <v>0</v>
      </c>
      <c r="P54" s="15"/>
      <c r="Q54" s="14"/>
    </row>
    <row r="55" spans="2:18" ht="45.75" customHeight="1" x14ac:dyDescent="0.25">
      <c r="B55" s="124"/>
      <c r="C55" s="125"/>
      <c r="D55" s="126"/>
      <c r="E55" s="126"/>
      <c r="F55" s="126"/>
      <c r="G55" s="126"/>
      <c r="H55" s="127"/>
      <c r="I55" s="172"/>
      <c r="J55" s="168"/>
      <c r="K55" s="132"/>
      <c r="L55" s="134"/>
      <c r="M55" s="134"/>
      <c r="N55" s="170"/>
      <c r="O55" s="166"/>
      <c r="P55" s="13"/>
      <c r="Q55" s="13"/>
    </row>
    <row r="56" spans="2:18" x14ac:dyDescent="0.25">
      <c r="B56" s="123"/>
      <c r="C56" s="128" t="str">
        <f>IF(ISBLANK(B56),"",IF(VLOOKUP(B56,$B$16:$N$25,13,0)&lt;&gt;"nein","Fehler! Lehrveranstaltung als wöchentlich oder gar nicht markiert.",IF(ISBLANK(VLOOKUP(B56,$B$16:$N$25,2,0)),"Fehler! Keine Lehrveranstaltung mit Lfd. Nr. " &amp; B56 &amp; " auf Seite 1 gefunden.",VLOOKUP(B56,$B$16:$N$25,2,0))))</f>
        <v/>
      </c>
      <c r="D56" s="129"/>
      <c r="E56" s="129"/>
      <c r="F56" s="129"/>
      <c r="G56" s="129"/>
      <c r="H56" s="130"/>
      <c r="I56" s="171"/>
      <c r="J56" s="167">
        <f>I56/14</f>
        <v>0</v>
      </c>
      <c r="K56" s="131">
        <f>_xlfn.IFNA(VLOOKUP(B56,$B$16:$N$25,10,0),0)</f>
        <v>0</v>
      </c>
      <c r="L56" s="133">
        <f>_xlfn.IFNA(VLOOKUP(B56,$B$16:$N$25,11,0),0)</f>
        <v>0</v>
      </c>
      <c r="M56" s="133">
        <f t="shared" ref="M56" si="7">_xlfn.IFNA(VLOOKUP(B56,$B$16:$O$25,12,0),0)</f>
        <v>0</v>
      </c>
      <c r="N56" s="169">
        <f>_xlfn.IFNA(VLOOKUP(B56,$B$16:$N$25,9,0),0)</f>
        <v>0</v>
      </c>
      <c r="O56" s="165">
        <f t="shared" ref="O56" si="8">J56*N56</f>
        <v>0</v>
      </c>
      <c r="P56" s="13"/>
      <c r="Q56" s="13"/>
    </row>
    <row r="57" spans="2:18" ht="45" customHeight="1" x14ac:dyDescent="0.25">
      <c r="B57" s="124"/>
      <c r="C57" s="125"/>
      <c r="D57" s="126"/>
      <c r="E57" s="126"/>
      <c r="F57" s="126"/>
      <c r="G57" s="126"/>
      <c r="H57" s="127"/>
      <c r="I57" s="172"/>
      <c r="J57" s="168"/>
      <c r="K57" s="132"/>
      <c r="L57" s="134"/>
      <c r="M57" s="134"/>
      <c r="N57" s="170"/>
      <c r="O57" s="166"/>
      <c r="P57" s="13"/>
      <c r="Q57" s="13"/>
    </row>
    <row r="58" spans="2:18" x14ac:dyDescent="0.25">
      <c r="B58" s="123"/>
      <c r="C58" s="128" t="str">
        <f>IF(ISBLANK(B58),"",IF(VLOOKUP(B58,$B$16:$N$25,13,0)&lt;&gt;"nein","Fehler! Lehrveranstaltung als wöchentlich oder gar nicht markiert.",IF(ISBLANK(VLOOKUP(B58,$B$16:$N$25,2,0)),"Fehler! Keine Lehrveranstaltung mit Lfd. Nr. " &amp; B58 &amp; " auf Seite 1 gefunden.",VLOOKUP(B58,$B$16:$N$25,2,0))))</f>
        <v/>
      </c>
      <c r="D58" s="129"/>
      <c r="E58" s="129"/>
      <c r="F58" s="129"/>
      <c r="G58" s="129"/>
      <c r="H58" s="130"/>
      <c r="I58" s="171"/>
      <c r="J58" s="167">
        <f>I58/14</f>
        <v>0</v>
      </c>
      <c r="K58" s="131">
        <f>_xlfn.IFNA(VLOOKUP(B58,$B$16:$N$25,10,0),0)</f>
        <v>0</v>
      </c>
      <c r="L58" s="133">
        <f>_xlfn.IFNA(VLOOKUP(B58,$B$16:$N$25,11,0),0)</f>
        <v>0</v>
      </c>
      <c r="M58" s="133">
        <f t="shared" ref="M58" si="9">_xlfn.IFNA(VLOOKUP(B58,$B$16:$O$25,12,0),0)</f>
        <v>0</v>
      </c>
      <c r="N58" s="169">
        <f>_xlfn.IFNA(VLOOKUP(B58,$B$16:$N$25,9,0),0)</f>
        <v>0</v>
      </c>
      <c r="O58" s="165">
        <f t="shared" ref="O58" si="10">J58*N58</f>
        <v>0</v>
      </c>
      <c r="P58" s="58"/>
      <c r="Q58" s="14"/>
    </row>
    <row r="59" spans="2:18" ht="45" customHeight="1" x14ac:dyDescent="0.25">
      <c r="B59" s="124"/>
      <c r="C59" s="125"/>
      <c r="D59" s="126"/>
      <c r="E59" s="126"/>
      <c r="F59" s="126"/>
      <c r="G59" s="126"/>
      <c r="H59" s="127"/>
      <c r="I59" s="172"/>
      <c r="J59" s="168"/>
      <c r="K59" s="132"/>
      <c r="L59" s="134"/>
      <c r="M59" s="134"/>
      <c r="N59" s="170"/>
      <c r="O59" s="166"/>
      <c r="P59" s="58"/>
      <c r="Q59" s="14"/>
    </row>
    <row r="60" spans="2:18" ht="15.75" x14ac:dyDescent="0.25">
      <c r="B60" s="15"/>
      <c r="C60" s="13"/>
      <c r="D60" s="13"/>
      <c r="E60" s="58"/>
      <c r="F60" s="58"/>
      <c r="G60" s="58"/>
      <c r="H60" s="58"/>
      <c r="I60" s="58"/>
      <c r="J60" s="58"/>
      <c r="K60" s="58"/>
      <c r="L60" s="58"/>
      <c r="M60" s="58"/>
      <c r="N60" s="58"/>
      <c r="O60" s="68"/>
      <c r="P60" s="58"/>
      <c r="Q60" s="14"/>
    </row>
    <row r="61" spans="2:18" ht="15.75" x14ac:dyDescent="0.25">
      <c r="B61" s="15"/>
      <c r="C61" s="13"/>
      <c r="D61" s="13"/>
      <c r="E61" s="58"/>
      <c r="F61" s="58"/>
      <c r="G61" s="58"/>
      <c r="H61" s="58"/>
      <c r="I61" s="58"/>
      <c r="J61" s="58"/>
      <c r="K61" s="58"/>
      <c r="L61" s="58"/>
      <c r="M61" s="173"/>
      <c r="N61" s="173"/>
      <c r="O61" s="69"/>
      <c r="P61" s="58"/>
      <c r="Q61" s="14"/>
    </row>
    <row r="62" spans="2:18" ht="15.75" x14ac:dyDescent="0.25">
      <c r="B62" s="15"/>
      <c r="C62" s="13"/>
      <c r="D62" s="13"/>
      <c r="E62" s="58"/>
      <c r="F62" s="58"/>
      <c r="G62" s="58"/>
      <c r="H62" s="58"/>
      <c r="I62" s="58"/>
      <c r="J62" s="58"/>
      <c r="K62" s="58"/>
      <c r="L62" s="58"/>
      <c r="M62" s="58"/>
      <c r="N62" s="58"/>
      <c r="O62" s="68"/>
      <c r="P62" s="37"/>
      <c r="Q62" s="14"/>
    </row>
    <row r="63" spans="2:18" x14ac:dyDescent="0.25">
      <c r="B63" s="7"/>
      <c r="C63" s="7"/>
      <c r="D63" s="7"/>
      <c r="E63" s="7"/>
      <c r="F63" s="7"/>
      <c r="G63" s="7"/>
      <c r="H63" s="7"/>
      <c r="I63" s="7"/>
      <c r="J63" s="7"/>
      <c r="K63" s="7"/>
      <c r="L63" s="7"/>
      <c r="M63" s="7"/>
      <c r="N63" s="7"/>
      <c r="O63" s="7"/>
      <c r="P63" s="7"/>
      <c r="Q63" s="8"/>
    </row>
    <row r="64" spans="2:18" ht="29.25" customHeight="1" x14ac:dyDescent="0.25">
      <c r="B64" s="107" t="s">
        <v>27</v>
      </c>
      <c r="C64" s="107"/>
      <c r="D64" s="107"/>
      <c r="E64" s="107"/>
      <c r="F64" s="107"/>
      <c r="G64" s="107"/>
      <c r="H64" s="107"/>
      <c r="I64" s="10"/>
      <c r="J64" s="11"/>
      <c r="K64" s="11"/>
      <c r="L64" s="10"/>
      <c r="M64" s="108" t="s">
        <v>73</v>
      </c>
      <c r="N64" s="109"/>
      <c r="O64" s="109"/>
      <c r="P64" s="110"/>
      <c r="Q64" s="110"/>
    </row>
    <row r="65" spans="2:18" x14ac:dyDescent="0.25">
      <c r="B65" s="13"/>
      <c r="C65" s="13"/>
      <c r="D65" s="13"/>
      <c r="E65" s="13"/>
      <c r="F65" s="13"/>
      <c r="G65" s="13"/>
      <c r="H65" s="13"/>
      <c r="I65" s="13"/>
      <c r="J65" s="13"/>
      <c r="K65" s="13"/>
      <c r="L65" s="13"/>
      <c r="M65" s="13"/>
      <c r="N65" s="13"/>
      <c r="O65" s="14"/>
      <c r="P65" s="14"/>
      <c r="Q65" s="14"/>
    </row>
    <row r="66" spans="2:18" x14ac:dyDescent="0.25">
      <c r="B66" s="15"/>
      <c r="C66" s="16" t="s">
        <v>28</v>
      </c>
      <c r="D66" s="114" t="str">
        <f>IF(ISBLANK($D$4),"Please fill in on page 1.",$D$4)</f>
        <v>Please fill in on page 1.</v>
      </c>
      <c r="E66" s="114"/>
      <c r="F66" s="114"/>
      <c r="G66" s="114"/>
      <c r="H66" s="114"/>
      <c r="I66" s="16"/>
      <c r="J66" s="16" t="s">
        <v>29</v>
      </c>
      <c r="K66" s="16"/>
      <c r="L66" s="15"/>
      <c r="M66" s="115" t="str">
        <f>IF(ISBLANK($M$4),"Please fill in on page 1.",$M$4)</f>
        <v>Please fill in on page 1.</v>
      </c>
      <c r="N66" s="115"/>
      <c r="O66" s="115"/>
      <c r="P66" s="115"/>
      <c r="Q66" s="17"/>
    </row>
    <row r="67" spans="2:18" ht="15.75" thickBot="1" x14ac:dyDescent="0.3">
      <c r="B67" s="18"/>
      <c r="C67" s="19"/>
      <c r="D67" s="19"/>
      <c r="E67" s="19"/>
      <c r="F67" s="19"/>
      <c r="G67" s="19"/>
      <c r="H67" s="19"/>
      <c r="I67" s="13"/>
      <c r="J67" s="20"/>
      <c r="K67" s="20"/>
      <c r="L67" s="13"/>
      <c r="M67" s="13"/>
      <c r="N67" s="13"/>
      <c r="O67" s="21"/>
      <c r="P67" s="21"/>
      <c r="Q67" s="21"/>
    </row>
    <row r="68" spans="2:18" ht="33.75" customHeight="1" x14ac:dyDescent="0.25">
      <c r="B68" s="148" t="str">
        <f>"Information on thesis supervision efforts in " &amp; $G$6</f>
        <v>Information on thesis supervision efforts in WS 2026/27</v>
      </c>
      <c r="C68" s="148"/>
      <c r="D68" s="148"/>
      <c r="E68" s="148"/>
      <c r="F68" s="148"/>
      <c r="G68" s="148"/>
      <c r="H68" s="148"/>
      <c r="I68" s="148"/>
      <c r="J68" s="148"/>
      <c r="K68" s="148"/>
      <c r="L68" s="148"/>
      <c r="M68" s="148"/>
      <c r="N68" s="148"/>
      <c r="O68" s="148"/>
      <c r="P68" s="148"/>
      <c r="Q68" s="148"/>
      <c r="R68" s="63"/>
    </row>
    <row r="69" spans="2:18" ht="6.75" customHeight="1" x14ac:dyDescent="0.25">
      <c r="B69" s="70"/>
      <c r="C69" s="70"/>
      <c r="D69" s="70"/>
      <c r="E69" s="70"/>
      <c r="F69" s="70"/>
      <c r="G69" s="70"/>
      <c r="H69" s="70"/>
      <c r="I69" s="70"/>
      <c r="J69" s="70"/>
      <c r="K69" s="70"/>
      <c r="L69" s="70"/>
      <c r="M69" s="70"/>
      <c r="N69" s="70"/>
      <c r="O69" s="70"/>
      <c r="P69" s="70"/>
      <c r="Q69" s="70"/>
      <c r="R69" s="63"/>
    </row>
    <row r="70" spans="2:18" x14ac:dyDescent="0.25">
      <c r="B70" s="71"/>
      <c r="C70" s="71" t="s">
        <v>57</v>
      </c>
      <c r="D70" s="71"/>
      <c r="E70" s="71"/>
      <c r="F70" s="71"/>
      <c r="G70" s="72" t="str">
        <f>IF(AND(B77,B75),"FEHLER!","")</f>
        <v/>
      </c>
      <c r="H70" s="72" t="str">
        <f>IF(AND(B72,ISBLANK(I72)),"Please enter course number from p.1 for Bachelor colloquium",
IF(AND(B75,ISBLANK(I75)),"Please enter course number from p.1 for Master colloquium",
IF(_xlfn.IFNA(VLOOKUP(I72,B16:P25,15,0)&gt;2,0),"Error, more than 2 SWS not possible for Bachelor colloquium.",
IF(_xlfn.IFNA(VLOOKUP(I75,B16:P25,15,0)&gt;2,0),"Error, more than 2 SWS not possible for Master colloquium.",
""))))</f>
        <v/>
      </c>
      <c r="I70" s="71"/>
      <c r="J70" s="71"/>
      <c r="K70" s="71"/>
      <c r="L70" s="71"/>
      <c r="M70" s="71"/>
      <c r="N70" s="71"/>
      <c r="O70" s="71"/>
      <c r="P70" s="15"/>
      <c r="Q70" s="73"/>
    </row>
    <row r="71" spans="2:18" x14ac:dyDescent="0.25">
      <c r="B71" s="71"/>
      <c r="C71" s="74"/>
      <c r="D71" s="71"/>
      <c r="E71" s="71"/>
      <c r="F71" s="71"/>
      <c r="G71" s="71"/>
      <c r="H71" s="71"/>
      <c r="I71" s="71"/>
      <c r="J71" s="71"/>
      <c r="K71" s="71"/>
      <c r="L71" s="71"/>
      <c r="M71" s="71"/>
      <c r="N71" s="71"/>
      <c r="O71" s="71"/>
      <c r="P71" s="15"/>
      <c r="Q71" s="73"/>
    </row>
    <row r="72" spans="2:18" x14ac:dyDescent="0.25">
      <c r="B72" s="88" t="b">
        <v>0</v>
      </c>
      <c r="C72" s="71" t="s">
        <v>60</v>
      </c>
      <c r="D72" s="75"/>
      <c r="E72" s="75"/>
      <c r="F72" s="76"/>
      <c r="G72" s="94"/>
      <c r="H72" s="77" t="s">
        <v>61</v>
      </c>
      <c r="I72" s="6"/>
      <c r="J72" s="71"/>
      <c r="K72" s="71"/>
      <c r="L72" s="78" t="s">
        <v>77</v>
      </c>
      <c r="M72" s="71"/>
      <c r="N72" s="71"/>
      <c r="O72" s="71"/>
      <c r="P72" s="71"/>
      <c r="Q72" s="73"/>
      <c r="R72" s="3"/>
    </row>
    <row r="73" spans="2:18" ht="5.25" customHeight="1" x14ac:dyDescent="0.25">
      <c r="B73" s="70"/>
      <c r="C73" s="71"/>
      <c r="D73" s="75"/>
      <c r="E73" s="75"/>
      <c r="F73" s="76"/>
      <c r="G73" s="94"/>
      <c r="H73" s="77"/>
      <c r="I73" s="71"/>
      <c r="J73" s="71"/>
      <c r="K73" s="71"/>
      <c r="L73" s="71"/>
      <c r="M73" s="71"/>
      <c r="N73" s="71"/>
      <c r="O73" s="71"/>
      <c r="P73" s="71"/>
      <c r="Q73" s="73"/>
      <c r="R73" s="3"/>
    </row>
    <row r="74" spans="2:18" ht="15" customHeight="1" x14ac:dyDescent="0.25">
      <c r="B74" s="70"/>
      <c r="C74" s="74" t="s">
        <v>58</v>
      </c>
      <c r="D74" s="75"/>
      <c r="E74" s="75"/>
      <c r="F74" s="76"/>
      <c r="G74" s="94"/>
      <c r="H74" s="77"/>
      <c r="I74" s="71"/>
      <c r="J74" s="71"/>
      <c r="K74" s="71"/>
      <c r="L74" s="71"/>
      <c r="M74" s="71"/>
      <c r="N74" s="71"/>
      <c r="O74" s="71"/>
      <c r="P74" s="71"/>
      <c r="Q74" s="73"/>
      <c r="R74" s="3"/>
    </row>
    <row r="75" spans="2:18" x14ac:dyDescent="0.25">
      <c r="B75" s="88" t="b">
        <v>0</v>
      </c>
      <c r="C75" s="71" t="s">
        <v>59</v>
      </c>
      <c r="D75" s="79"/>
      <c r="E75" s="79"/>
      <c r="F75" s="76"/>
      <c r="G75" s="94"/>
      <c r="H75" s="77" t="s">
        <v>61</v>
      </c>
      <c r="I75" s="6"/>
      <c r="J75" s="71"/>
      <c r="K75" s="71"/>
      <c r="L75" s="78" t="s">
        <v>77</v>
      </c>
      <c r="M75" s="71"/>
      <c r="N75" s="71"/>
      <c r="O75" s="71"/>
      <c r="P75" s="71"/>
      <c r="Q75" s="73"/>
      <c r="R75" s="3"/>
    </row>
    <row r="76" spans="2:18" ht="22.5" customHeight="1" x14ac:dyDescent="0.25">
      <c r="B76" s="75"/>
      <c r="C76" s="74" t="s">
        <v>62</v>
      </c>
      <c r="D76" s="75"/>
      <c r="E76" s="75"/>
      <c r="F76" s="75"/>
      <c r="G76" s="75"/>
      <c r="H76" s="75"/>
      <c r="I76" s="75"/>
      <c r="J76" s="75"/>
      <c r="K76" s="75"/>
      <c r="L76" s="75"/>
      <c r="M76" s="75"/>
      <c r="N76" s="75"/>
      <c r="O76" s="75"/>
      <c r="P76" s="75"/>
      <c r="Q76" s="73"/>
      <c r="R76" s="3"/>
    </row>
    <row r="77" spans="2:18" x14ac:dyDescent="0.25">
      <c r="B77" s="88" t="b">
        <v>0</v>
      </c>
      <c r="C77" s="71" t="s">
        <v>67</v>
      </c>
      <c r="D77" s="71"/>
      <c r="E77" s="71"/>
      <c r="F77" s="71"/>
      <c r="G77" s="71"/>
      <c r="H77" s="71"/>
      <c r="I77" s="71"/>
      <c r="J77" s="71"/>
      <c r="K77" s="71"/>
      <c r="L77" s="71"/>
      <c r="M77" s="71"/>
      <c r="N77" s="71"/>
      <c r="O77" s="71"/>
      <c r="P77" s="71"/>
      <c r="Q77" s="71"/>
      <c r="R77" s="80"/>
    </row>
    <row r="78" spans="2:18" ht="39.75" customHeight="1" x14ac:dyDescent="0.25">
      <c r="B78" s="81"/>
      <c r="C78" s="135" t="s">
        <v>78</v>
      </c>
      <c r="D78" s="135"/>
      <c r="E78" s="135"/>
      <c r="F78" s="135"/>
      <c r="G78" s="135"/>
      <c r="H78" s="135"/>
      <c r="I78" s="135"/>
      <c r="J78" s="135"/>
      <c r="K78" s="135"/>
      <c r="L78" s="135"/>
      <c r="M78" s="135"/>
      <c r="N78" s="135"/>
      <c r="O78" s="135"/>
      <c r="P78" s="135"/>
      <c r="Q78" s="82"/>
      <c r="R78" s="63"/>
    </row>
    <row r="79" spans="2:18" ht="22.5" customHeight="1" x14ac:dyDescent="0.25">
      <c r="B79" s="122" t="s">
        <v>69</v>
      </c>
      <c r="C79" s="122"/>
      <c r="D79" s="122"/>
      <c r="E79" s="122"/>
      <c r="F79" s="83" t="s">
        <v>63</v>
      </c>
      <c r="G79" s="122" t="s">
        <v>64</v>
      </c>
      <c r="H79" s="122"/>
      <c r="I79" s="122"/>
      <c r="J79" s="122"/>
      <c r="K79" s="122"/>
      <c r="L79" s="122"/>
      <c r="M79" s="122"/>
      <c r="N79" s="122"/>
      <c r="O79" s="122"/>
      <c r="P79" s="122" t="s">
        <v>65</v>
      </c>
      <c r="Q79" s="122"/>
    </row>
    <row r="80" spans="2:18" ht="33.75" customHeight="1" x14ac:dyDescent="0.25">
      <c r="B80" s="111"/>
      <c r="C80" s="111"/>
      <c r="D80" s="111"/>
      <c r="E80" s="111"/>
      <c r="F80" s="89"/>
      <c r="G80" s="111"/>
      <c r="H80" s="111"/>
      <c r="I80" s="111"/>
      <c r="J80" s="111"/>
      <c r="K80" s="111"/>
      <c r="L80" s="111"/>
      <c r="M80" s="111"/>
      <c r="N80" s="111"/>
      <c r="O80" s="111"/>
      <c r="P80" s="112" t="str">
        <f>IF(B80 &lt;&gt;"",0.3,"")</f>
        <v/>
      </c>
      <c r="Q80" s="113"/>
    </row>
    <row r="81" spans="2:17" ht="33.75" customHeight="1" x14ac:dyDescent="0.25">
      <c r="B81" s="111"/>
      <c r="C81" s="111"/>
      <c r="D81" s="111"/>
      <c r="E81" s="111"/>
      <c r="F81" s="89"/>
      <c r="G81" s="111"/>
      <c r="H81" s="111"/>
      <c r="I81" s="111"/>
      <c r="J81" s="111"/>
      <c r="K81" s="111"/>
      <c r="L81" s="111"/>
      <c r="M81" s="111"/>
      <c r="N81" s="111"/>
      <c r="O81" s="111"/>
      <c r="P81" s="112" t="str">
        <f t="shared" ref="P81:P87" si="11">IF(B81 &lt;&gt;"",0.3,"")</f>
        <v/>
      </c>
      <c r="Q81" s="113"/>
    </row>
    <row r="82" spans="2:17" ht="33.75" customHeight="1" x14ac:dyDescent="0.25">
      <c r="B82" s="111"/>
      <c r="C82" s="111"/>
      <c r="D82" s="111"/>
      <c r="E82" s="111"/>
      <c r="F82" s="89"/>
      <c r="G82" s="111"/>
      <c r="H82" s="111"/>
      <c r="I82" s="111"/>
      <c r="J82" s="111"/>
      <c r="K82" s="111"/>
      <c r="L82" s="111"/>
      <c r="M82" s="111"/>
      <c r="N82" s="111"/>
      <c r="O82" s="111"/>
      <c r="P82" s="112" t="str">
        <f t="shared" si="11"/>
        <v/>
      </c>
      <c r="Q82" s="113"/>
    </row>
    <row r="83" spans="2:17" ht="33.75" customHeight="1" x14ac:dyDescent="0.25">
      <c r="B83" s="111"/>
      <c r="C83" s="111"/>
      <c r="D83" s="111"/>
      <c r="E83" s="111"/>
      <c r="F83" s="89"/>
      <c r="G83" s="111"/>
      <c r="H83" s="111"/>
      <c r="I83" s="111"/>
      <c r="J83" s="111"/>
      <c r="K83" s="111"/>
      <c r="L83" s="111"/>
      <c r="M83" s="111"/>
      <c r="N83" s="111"/>
      <c r="O83" s="111"/>
      <c r="P83" s="112" t="str">
        <f t="shared" si="11"/>
        <v/>
      </c>
      <c r="Q83" s="113"/>
    </row>
    <row r="84" spans="2:17" ht="33.75" customHeight="1" x14ac:dyDescent="0.25">
      <c r="B84" s="111"/>
      <c r="C84" s="111"/>
      <c r="D84" s="111"/>
      <c r="E84" s="111"/>
      <c r="F84" s="89"/>
      <c r="G84" s="111"/>
      <c r="H84" s="111"/>
      <c r="I84" s="111"/>
      <c r="J84" s="111"/>
      <c r="K84" s="111"/>
      <c r="L84" s="111"/>
      <c r="M84" s="111"/>
      <c r="N84" s="111"/>
      <c r="O84" s="111"/>
      <c r="P84" s="112" t="str">
        <f t="shared" si="11"/>
        <v/>
      </c>
      <c r="Q84" s="113"/>
    </row>
    <row r="85" spans="2:17" ht="33.75" customHeight="1" x14ac:dyDescent="0.25">
      <c r="B85" s="111"/>
      <c r="C85" s="111"/>
      <c r="D85" s="111"/>
      <c r="E85" s="111"/>
      <c r="F85" s="89"/>
      <c r="G85" s="111"/>
      <c r="H85" s="111"/>
      <c r="I85" s="111"/>
      <c r="J85" s="111"/>
      <c r="K85" s="111"/>
      <c r="L85" s="111"/>
      <c r="M85" s="111"/>
      <c r="N85" s="111"/>
      <c r="O85" s="111"/>
      <c r="P85" s="112" t="str">
        <f t="shared" si="11"/>
        <v/>
      </c>
      <c r="Q85" s="113"/>
    </row>
    <row r="86" spans="2:17" ht="33.75" customHeight="1" x14ac:dyDescent="0.25">
      <c r="B86" s="111"/>
      <c r="C86" s="111"/>
      <c r="D86" s="111"/>
      <c r="E86" s="111"/>
      <c r="F86" s="89"/>
      <c r="G86" s="111"/>
      <c r="H86" s="111"/>
      <c r="I86" s="111"/>
      <c r="J86" s="111"/>
      <c r="K86" s="111"/>
      <c r="L86" s="111"/>
      <c r="M86" s="111"/>
      <c r="N86" s="111"/>
      <c r="O86" s="111"/>
      <c r="P86" s="112" t="str">
        <f t="shared" si="11"/>
        <v/>
      </c>
      <c r="Q86" s="113"/>
    </row>
    <row r="87" spans="2:17" ht="33.75" customHeight="1" x14ac:dyDescent="0.25">
      <c r="B87" s="111"/>
      <c r="C87" s="111"/>
      <c r="D87" s="111"/>
      <c r="E87" s="111"/>
      <c r="F87" s="89"/>
      <c r="G87" s="111"/>
      <c r="H87" s="111"/>
      <c r="I87" s="111"/>
      <c r="J87" s="111"/>
      <c r="K87" s="111"/>
      <c r="L87" s="111"/>
      <c r="M87" s="111"/>
      <c r="N87" s="111"/>
      <c r="O87" s="111"/>
      <c r="P87" s="112" t="str">
        <f t="shared" si="11"/>
        <v/>
      </c>
      <c r="Q87" s="113"/>
    </row>
    <row r="88" spans="2:17" ht="15.75" thickBot="1" x14ac:dyDescent="0.3">
      <c r="B88" s="84"/>
      <c r="C88" s="84"/>
      <c r="D88" s="84"/>
      <c r="E88" s="84"/>
      <c r="F88" s="84"/>
      <c r="G88" s="84"/>
      <c r="H88" s="84"/>
      <c r="I88" s="84"/>
      <c r="J88" s="84"/>
      <c r="K88" s="84"/>
      <c r="L88" s="84"/>
      <c r="M88" s="84"/>
      <c r="N88" s="84"/>
      <c r="O88" s="84"/>
      <c r="P88" s="84"/>
      <c r="Q88" s="84"/>
    </row>
    <row r="89" spans="2:17" ht="15.75" thickBot="1" x14ac:dyDescent="0.3">
      <c r="B89" s="84"/>
      <c r="C89" s="84"/>
      <c r="D89" s="84"/>
      <c r="E89" s="84"/>
      <c r="F89" s="84"/>
      <c r="G89" s="84"/>
      <c r="H89" s="84"/>
      <c r="I89" s="84"/>
      <c r="J89" s="84"/>
      <c r="K89" s="84"/>
      <c r="L89" s="84"/>
      <c r="M89" s="84"/>
      <c r="N89" s="84"/>
      <c r="O89" s="85" t="s">
        <v>66</v>
      </c>
      <c r="P89" s="105">
        <f>MIN(2,SUM(P80:Q87))</f>
        <v>0</v>
      </c>
      <c r="Q89" s="106"/>
    </row>
    <row r="90" spans="2:17" x14ac:dyDescent="0.25">
      <c r="B90" s="84"/>
      <c r="C90" s="84"/>
      <c r="D90" s="84"/>
      <c r="E90" s="84"/>
      <c r="F90" s="84"/>
      <c r="G90" s="84"/>
      <c r="H90" s="84"/>
      <c r="I90" s="84"/>
      <c r="J90" s="84"/>
      <c r="K90" s="84"/>
      <c r="L90" s="84"/>
      <c r="M90" s="84"/>
      <c r="N90" s="84"/>
      <c r="O90" s="84"/>
      <c r="P90" s="84"/>
      <c r="Q90" s="84"/>
    </row>
    <row r="91" spans="2:17" x14ac:dyDescent="0.25">
      <c r="B91" s="84"/>
      <c r="C91" s="84"/>
      <c r="D91" s="84"/>
      <c r="E91" s="84"/>
      <c r="F91" s="84"/>
      <c r="G91" s="84"/>
      <c r="H91" s="84"/>
      <c r="I91" s="84"/>
      <c r="J91" s="84"/>
      <c r="K91" s="84"/>
      <c r="L91" s="84"/>
      <c r="M91" s="84"/>
      <c r="N91" s="84"/>
      <c r="O91" s="84"/>
      <c r="P91" s="84"/>
      <c r="Q91" s="84"/>
    </row>
    <row r="92" spans="2:17" x14ac:dyDescent="0.25">
      <c r="B92" s="7"/>
      <c r="C92" s="7"/>
      <c r="D92" s="7"/>
      <c r="E92" s="7"/>
      <c r="F92" s="7"/>
      <c r="G92" s="7"/>
      <c r="H92" s="7"/>
      <c r="I92" s="7"/>
      <c r="J92" s="7"/>
      <c r="K92" s="7"/>
      <c r="L92" s="7"/>
      <c r="M92" s="7"/>
      <c r="N92" s="7"/>
      <c r="O92" s="7"/>
      <c r="P92" s="7"/>
      <c r="Q92" s="8"/>
    </row>
    <row r="93" spans="2:17" ht="29.25" customHeight="1" x14ac:dyDescent="0.25">
      <c r="B93" s="107" t="s">
        <v>27</v>
      </c>
      <c r="C93" s="107"/>
      <c r="D93" s="107"/>
      <c r="E93" s="107"/>
      <c r="F93" s="107"/>
      <c r="G93" s="107"/>
      <c r="H93" s="107"/>
      <c r="I93" s="10"/>
      <c r="J93" s="11"/>
      <c r="K93" s="11"/>
      <c r="L93" s="10"/>
      <c r="M93" s="108" t="s">
        <v>74</v>
      </c>
      <c r="N93" s="109"/>
      <c r="O93" s="109"/>
      <c r="P93" s="110"/>
      <c r="Q93" s="110"/>
    </row>
    <row r="94" spans="2:17" x14ac:dyDescent="0.25">
      <c r="B94" s="13"/>
      <c r="C94" s="13"/>
      <c r="D94" s="13"/>
      <c r="E94" s="13"/>
      <c r="F94" s="13"/>
      <c r="G94" s="13"/>
      <c r="H94" s="13"/>
      <c r="I94" s="13"/>
      <c r="J94" s="13"/>
      <c r="K94" s="13"/>
      <c r="L94" s="13"/>
      <c r="M94" s="13"/>
      <c r="N94" s="13"/>
      <c r="O94" s="14"/>
      <c r="P94" s="14"/>
      <c r="Q94" s="14"/>
    </row>
    <row r="95" spans="2:17" x14ac:dyDescent="0.25">
      <c r="B95" s="15"/>
      <c r="C95" s="16" t="s">
        <v>28</v>
      </c>
      <c r="D95" s="114" t="str">
        <f>IF(ISBLANK($D$4),"Please fill in on page 1.",$D$4)</f>
        <v>Please fill in on page 1.</v>
      </c>
      <c r="E95" s="114"/>
      <c r="F95" s="114"/>
      <c r="G95" s="114"/>
      <c r="H95" s="114"/>
      <c r="I95" s="16"/>
      <c r="J95" s="16" t="s">
        <v>29</v>
      </c>
      <c r="K95" s="16"/>
      <c r="L95" s="15"/>
      <c r="M95" s="115" t="str">
        <f>IF(ISBLANK($M$4),"Please fill in on page 1.",$M$4)</f>
        <v>Please fill in on page 1.</v>
      </c>
      <c r="N95" s="115"/>
      <c r="O95" s="115"/>
      <c r="P95" s="115"/>
      <c r="Q95" s="17"/>
    </row>
    <row r="96" spans="2:17" ht="15.75" thickBot="1" x14ac:dyDescent="0.3">
      <c r="B96" s="18"/>
      <c r="C96" s="19"/>
      <c r="D96" s="19"/>
      <c r="E96" s="19"/>
      <c r="F96" s="19"/>
      <c r="G96" s="19"/>
      <c r="H96" s="19"/>
      <c r="I96" s="13"/>
      <c r="J96" s="20"/>
      <c r="K96" s="20"/>
      <c r="L96" s="13"/>
      <c r="M96" s="13"/>
      <c r="N96" s="13"/>
      <c r="O96" s="21"/>
      <c r="P96" s="21"/>
      <c r="Q96" s="21"/>
    </row>
    <row r="97" spans="2:22" ht="30" customHeight="1" thickBot="1" x14ac:dyDescent="0.3">
      <c r="B97" s="116" t="str">
        <f>"Information on other crediting sources in " &amp; $G$6</f>
        <v>Information on other crediting sources in WS 2026/27</v>
      </c>
      <c r="C97" s="116"/>
      <c r="D97" s="116"/>
      <c r="E97" s="116"/>
      <c r="F97" s="116"/>
      <c r="G97" s="116"/>
      <c r="H97" s="116"/>
      <c r="I97" s="116"/>
      <c r="J97" s="116"/>
      <c r="K97" s="116"/>
      <c r="L97" s="116"/>
      <c r="M97" s="116"/>
      <c r="N97" s="116"/>
      <c r="O97" s="116"/>
      <c r="P97" s="116"/>
      <c r="Q97" s="116"/>
    </row>
    <row r="98" spans="2:22" ht="33.75" customHeight="1" x14ac:dyDescent="0.25">
      <c r="B98" s="117" t="s">
        <v>79</v>
      </c>
      <c r="C98" s="116"/>
      <c r="D98" s="116"/>
      <c r="E98" s="116"/>
      <c r="F98" s="116"/>
      <c r="G98" s="116"/>
      <c r="H98" s="116"/>
      <c r="I98" s="116"/>
      <c r="J98" s="116"/>
      <c r="K98" s="116"/>
      <c r="L98" s="116"/>
      <c r="M98" s="116"/>
      <c r="N98" s="116"/>
      <c r="O98" s="116"/>
      <c r="P98" s="116"/>
      <c r="Q98" s="116"/>
    </row>
    <row r="99" spans="2:22" ht="30" customHeight="1" x14ac:dyDescent="0.25">
      <c r="B99" s="118" t="s">
        <v>70</v>
      </c>
      <c r="C99" s="118"/>
      <c r="D99" s="118"/>
      <c r="E99" s="118"/>
      <c r="F99" s="118"/>
      <c r="G99" s="118"/>
      <c r="H99" s="118"/>
      <c r="I99" s="118"/>
      <c r="J99" s="118"/>
      <c r="K99" s="118"/>
      <c r="L99" s="118"/>
      <c r="M99" s="118"/>
      <c r="N99" s="118"/>
      <c r="O99" s="118"/>
      <c r="P99" s="119" t="s">
        <v>14</v>
      </c>
      <c r="Q99" s="119"/>
    </row>
    <row r="100" spans="2:22" ht="60" customHeight="1" x14ac:dyDescent="0.25">
      <c r="B100" s="120"/>
      <c r="C100" s="120"/>
      <c r="D100" s="120"/>
      <c r="E100" s="120"/>
      <c r="F100" s="120"/>
      <c r="G100" s="120"/>
      <c r="H100" s="120"/>
      <c r="I100" s="120"/>
      <c r="J100" s="120"/>
      <c r="K100" s="120"/>
      <c r="L100" s="120"/>
      <c r="M100" s="120"/>
      <c r="N100" s="120"/>
      <c r="O100" s="120"/>
      <c r="P100" s="121"/>
      <c r="Q100" s="121"/>
      <c r="V100" t="s">
        <v>75</v>
      </c>
    </row>
    <row r="101" spans="2:22" ht="60" customHeight="1" x14ac:dyDescent="0.25">
      <c r="B101" s="120"/>
      <c r="C101" s="120"/>
      <c r="D101" s="120"/>
      <c r="E101" s="120"/>
      <c r="F101" s="120"/>
      <c r="G101" s="120"/>
      <c r="H101" s="120"/>
      <c r="I101" s="120"/>
      <c r="J101" s="120"/>
      <c r="K101" s="120"/>
      <c r="L101" s="120"/>
      <c r="M101" s="120"/>
      <c r="N101" s="120"/>
      <c r="O101" s="120"/>
      <c r="P101" s="121"/>
      <c r="Q101" s="121"/>
    </row>
    <row r="102" spans="2:22" ht="60" customHeight="1" x14ac:dyDescent="0.25">
      <c r="B102" s="120"/>
      <c r="C102" s="120"/>
      <c r="D102" s="120"/>
      <c r="E102" s="120"/>
      <c r="F102" s="120"/>
      <c r="G102" s="120"/>
      <c r="H102" s="120"/>
      <c r="I102" s="120"/>
      <c r="J102" s="120"/>
      <c r="K102" s="120"/>
      <c r="L102" s="120"/>
      <c r="M102" s="120"/>
      <c r="N102" s="120"/>
      <c r="O102" s="120"/>
      <c r="P102" s="121"/>
      <c r="Q102" s="121"/>
    </row>
    <row r="103" spans="2:22" ht="60" customHeight="1" x14ac:dyDescent="0.25">
      <c r="B103" s="120"/>
      <c r="C103" s="120"/>
      <c r="D103" s="120"/>
      <c r="E103" s="120"/>
      <c r="F103" s="120"/>
      <c r="G103" s="120"/>
      <c r="H103" s="120"/>
      <c r="I103" s="120"/>
      <c r="J103" s="120"/>
      <c r="K103" s="120"/>
      <c r="L103" s="120"/>
      <c r="M103" s="120"/>
      <c r="N103" s="120"/>
      <c r="O103" s="120"/>
      <c r="P103" s="121"/>
      <c r="Q103" s="121"/>
    </row>
    <row r="104" spans="2:22" ht="60" customHeight="1" x14ac:dyDescent="0.25">
      <c r="B104" s="120"/>
      <c r="C104" s="120"/>
      <c r="D104" s="120"/>
      <c r="E104" s="120"/>
      <c r="F104" s="120"/>
      <c r="G104" s="120"/>
      <c r="H104" s="120"/>
      <c r="I104" s="120"/>
      <c r="J104" s="120"/>
      <c r="K104" s="120"/>
      <c r="L104" s="120"/>
      <c r="M104" s="120"/>
      <c r="N104" s="120"/>
      <c r="O104" s="120"/>
      <c r="P104" s="121"/>
      <c r="Q104" s="121"/>
    </row>
    <row r="105" spans="2:22" ht="15.75" thickBot="1" x14ac:dyDescent="0.3">
      <c r="B105" s="84"/>
      <c r="C105" s="84"/>
      <c r="D105" s="84"/>
      <c r="E105" s="84"/>
      <c r="F105" s="84"/>
      <c r="G105" s="84"/>
      <c r="H105" s="84"/>
      <c r="I105" s="84"/>
      <c r="J105" s="84"/>
      <c r="K105" s="84"/>
      <c r="L105" s="84"/>
      <c r="M105" s="84"/>
      <c r="N105" s="84"/>
      <c r="O105" s="84"/>
      <c r="P105" s="84"/>
      <c r="Q105" s="84"/>
    </row>
    <row r="106" spans="2:22" ht="15.75" thickBot="1" x14ac:dyDescent="0.3">
      <c r="B106" s="84"/>
      <c r="C106" s="84"/>
      <c r="D106" s="84"/>
      <c r="E106" s="84"/>
      <c r="F106" s="84"/>
      <c r="G106" s="84"/>
      <c r="H106" s="84"/>
      <c r="I106" s="84"/>
      <c r="J106" s="84"/>
      <c r="K106" s="84"/>
      <c r="L106" s="84"/>
      <c r="M106" s="84"/>
      <c r="N106" s="84"/>
      <c r="O106" s="85" t="s">
        <v>66</v>
      </c>
      <c r="P106" s="105">
        <f>SUM(P100:Q104)</f>
        <v>0</v>
      </c>
      <c r="Q106" s="106"/>
    </row>
    <row r="107" spans="2:22" x14ac:dyDescent="0.25">
      <c r="B107" s="84"/>
      <c r="C107" s="84"/>
      <c r="D107" s="84"/>
      <c r="E107" s="84"/>
      <c r="F107" s="84"/>
      <c r="G107" s="84"/>
      <c r="H107" s="84"/>
      <c r="I107" s="84"/>
      <c r="J107" s="84"/>
      <c r="K107" s="84"/>
      <c r="L107" s="84"/>
      <c r="M107" s="84"/>
      <c r="N107" s="84"/>
      <c r="O107" s="84"/>
      <c r="P107" s="84"/>
      <c r="Q107" s="84"/>
    </row>
  </sheetData>
  <sheetProtection algorithmName="SHA-512" hashValue="yMwkzh1lOiBr21pPOK5hgCYUO2UJ565b1TElY5bsKv1BuPXGNMHMRpYoSdSVrQbR9u5rTtHxlmXDt9zqH0f9Bg==" saltValue="VjdgBLKVzae/YdEo/ZGntQ==" spinCount="100000" sheet="1" selectLockedCells="1"/>
  <mergeCells count="162">
    <mergeCell ref="N56:N57"/>
    <mergeCell ref="K14:M14"/>
    <mergeCell ref="K46:M46"/>
    <mergeCell ref="M48:M49"/>
    <mergeCell ref="M50:M51"/>
    <mergeCell ref="M52:M53"/>
    <mergeCell ref="M54:M55"/>
    <mergeCell ref="M56:M57"/>
    <mergeCell ref="N54:N55"/>
    <mergeCell ref="D66:H66"/>
    <mergeCell ref="M66:P66"/>
    <mergeCell ref="B68:Q68"/>
    <mergeCell ref="M61:N61"/>
    <mergeCell ref="O56:O57"/>
    <mergeCell ref="C57:H57"/>
    <mergeCell ref="B58:B59"/>
    <mergeCell ref="C58:H58"/>
    <mergeCell ref="I58:I59"/>
    <mergeCell ref="J58:J59"/>
    <mergeCell ref="K58:K59"/>
    <mergeCell ref="L58:L59"/>
    <mergeCell ref="N58:N59"/>
    <mergeCell ref="C59:H59"/>
    <mergeCell ref="B64:H64"/>
    <mergeCell ref="M64:Q64"/>
    <mergeCell ref="O58:O59"/>
    <mergeCell ref="B56:B57"/>
    <mergeCell ref="C56:H56"/>
    <mergeCell ref="I56:I57"/>
    <mergeCell ref="J56:J57"/>
    <mergeCell ref="K56:K57"/>
    <mergeCell ref="M58:M59"/>
    <mergeCell ref="L56:L57"/>
    <mergeCell ref="O54:O55"/>
    <mergeCell ref="C51:H51"/>
    <mergeCell ref="C52:H52"/>
    <mergeCell ref="J50:J51"/>
    <mergeCell ref="C48:H48"/>
    <mergeCell ref="J48:J49"/>
    <mergeCell ref="L48:L49"/>
    <mergeCell ref="N48:N49"/>
    <mergeCell ref="C49:H49"/>
    <mergeCell ref="I48:I49"/>
    <mergeCell ref="I50:I51"/>
    <mergeCell ref="I52:I53"/>
    <mergeCell ref="I54:I55"/>
    <mergeCell ref="C50:H50"/>
    <mergeCell ref="L50:L51"/>
    <mergeCell ref="N50:N51"/>
    <mergeCell ref="O50:O51"/>
    <mergeCell ref="L52:L53"/>
    <mergeCell ref="N52:N53"/>
    <mergeCell ref="O52:O53"/>
    <mergeCell ref="J52:J53"/>
    <mergeCell ref="J54:J55"/>
    <mergeCell ref="O48:O49"/>
    <mergeCell ref="P14:P15"/>
    <mergeCell ref="O14:O15"/>
    <mergeCell ref="B14:B15"/>
    <mergeCell ref="I14:I15"/>
    <mergeCell ref="J46:J47"/>
    <mergeCell ref="N46:N47"/>
    <mergeCell ref="O46:O47"/>
    <mergeCell ref="I46:I47"/>
    <mergeCell ref="B45:Q45"/>
    <mergeCell ref="B46:B47"/>
    <mergeCell ref="C46:H47"/>
    <mergeCell ref="C18:G18"/>
    <mergeCell ref="C19:G19"/>
    <mergeCell ref="C22:G22"/>
    <mergeCell ref="P46:P47"/>
    <mergeCell ref="C23:G23"/>
    <mergeCell ref="C24:G24"/>
    <mergeCell ref="C25:G25"/>
    <mergeCell ref="D43:H43"/>
    <mergeCell ref="M43:P43"/>
    <mergeCell ref="M41:Q41"/>
    <mergeCell ref="B41:H41"/>
    <mergeCell ref="C20:G20"/>
    <mergeCell ref="C21:G21"/>
    <mergeCell ref="C78:P78"/>
    <mergeCell ref="M6:P6"/>
    <mergeCell ref="M2:Q2"/>
    <mergeCell ref="B2:H2"/>
    <mergeCell ref="M4:P4"/>
    <mergeCell ref="J36:P36"/>
    <mergeCell ref="C36:H36"/>
    <mergeCell ref="C33:H35"/>
    <mergeCell ref="J33:P35"/>
    <mergeCell ref="B27:N27"/>
    <mergeCell ref="D4:H4"/>
    <mergeCell ref="H9:P11"/>
    <mergeCell ref="J26:O26"/>
    <mergeCell ref="B13:Q13"/>
    <mergeCell ref="B28:N28"/>
    <mergeCell ref="H26:I26"/>
    <mergeCell ref="Q14:Q15"/>
    <mergeCell ref="C14:G15"/>
    <mergeCell ref="H14:H15"/>
    <mergeCell ref="C16:G16"/>
    <mergeCell ref="C17:G17"/>
    <mergeCell ref="J14:J15"/>
    <mergeCell ref="N14:N15"/>
    <mergeCell ref="B54:B55"/>
    <mergeCell ref="B52:B53"/>
    <mergeCell ref="C55:H55"/>
    <mergeCell ref="C53:H53"/>
    <mergeCell ref="C54:H54"/>
    <mergeCell ref="K48:K49"/>
    <mergeCell ref="K50:K51"/>
    <mergeCell ref="K52:K53"/>
    <mergeCell ref="K54:K55"/>
    <mergeCell ref="L54:L55"/>
    <mergeCell ref="B48:B49"/>
    <mergeCell ref="B50:B51"/>
    <mergeCell ref="P82:Q82"/>
    <mergeCell ref="B83:E83"/>
    <mergeCell ref="G83:O83"/>
    <mergeCell ref="P83:Q83"/>
    <mergeCell ref="B84:E84"/>
    <mergeCell ref="G84:O84"/>
    <mergeCell ref="P84:Q84"/>
    <mergeCell ref="B79:E79"/>
    <mergeCell ref="P79:Q79"/>
    <mergeCell ref="G79:O79"/>
    <mergeCell ref="B82:E82"/>
    <mergeCell ref="G82:O82"/>
    <mergeCell ref="B80:E80"/>
    <mergeCell ref="G80:O80"/>
    <mergeCell ref="P80:Q80"/>
    <mergeCell ref="B81:E81"/>
    <mergeCell ref="G81:O81"/>
    <mergeCell ref="P81:Q81"/>
    <mergeCell ref="P106:Q106"/>
    <mergeCell ref="D95:H95"/>
    <mergeCell ref="M95:P95"/>
    <mergeCell ref="B97:Q97"/>
    <mergeCell ref="B98:Q98"/>
    <mergeCell ref="B99:O99"/>
    <mergeCell ref="P99:Q99"/>
    <mergeCell ref="B100:O100"/>
    <mergeCell ref="P100:Q100"/>
    <mergeCell ref="B101:O101"/>
    <mergeCell ref="P101:Q101"/>
    <mergeCell ref="B102:O102"/>
    <mergeCell ref="P102:Q102"/>
    <mergeCell ref="B103:O103"/>
    <mergeCell ref="P103:Q103"/>
    <mergeCell ref="B104:O104"/>
    <mergeCell ref="P104:Q104"/>
    <mergeCell ref="P89:Q89"/>
    <mergeCell ref="B93:H93"/>
    <mergeCell ref="M93:Q93"/>
    <mergeCell ref="B85:E85"/>
    <mergeCell ref="G85:O85"/>
    <mergeCell ref="P85:Q85"/>
    <mergeCell ref="B86:E86"/>
    <mergeCell ref="G86:O86"/>
    <mergeCell ref="P86:Q86"/>
    <mergeCell ref="B87:E87"/>
    <mergeCell ref="G87:O87"/>
    <mergeCell ref="P87:Q87"/>
  </mergeCells>
  <conditionalFormatting sqref="B4">
    <cfRule type="expression" dxfId="5" priority="6" stopIfTrue="1">
      <formula>AND(D6&gt;2008,D6&lt;2015)</formula>
    </cfRule>
  </conditionalFormatting>
  <conditionalFormatting sqref="B6">
    <cfRule type="expression" dxfId="4" priority="7" stopIfTrue="1">
      <formula>OR($D$4="2009/10",$D$4="2010/11",$D$4="2011/12",$D$4="2012/13")</formula>
    </cfRule>
  </conditionalFormatting>
  <conditionalFormatting sqref="B43">
    <cfRule type="expression" dxfId="3" priority="5" stopIfTrue="1">
      <formula>AND(D45&gt;2008,D45&lt;2015)</formula>
    </cfRule>
  </conditionalFormatting>
  <conditionalFormatting sqref="B66">
    <cfRule type="expression" dxfId="2" priority="4" stopIfTrue="1">
      <formula>AND(D68&gt;2008,D68&lt;2015)</formula>
    </cfRule>
  </conditionalFormatting>
  <conditionalFormatting sqref="B95">
    <cfRule type="expression" dxfId="1" priority="2" stopIfTrue="1">
      <formula>AND(D97&gt;2008,D97&lt;2015)</formula>
    </cfRule>
  </conditionalFormatting>
  <conditionalFormatting sqref="Q16:Q25">
    <cfRule type="expression" dxfId="0" priority="1">
      <formula>INDIRECT("ZS(-1)",0)="manuel"</formula>
    </cfRule>
  </conditionalFormatting>
  <pageMargins left="0.39370078740157483" right="0.39370078740157483" top="0.39370078740157483" bottom="0.39370078740157483" header="0.31496062992125984" footer="0.31496062992125984"/>
  <pageSetup paperSize="9" scale="80" orientation="landscape" r:id="rId1"/>
  <rowBreaks count="3" manualBreakCount="3">
    <brk id="37" min="1" max="16" man="1"/>
    <brk id="61" min="1" max="16" man="1"/>
    <brk id="90" min="1" max="16" man="1"/>
  </rowBreaks>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r:uid="{4A64B1AE-1002-4018-A5A9-0651662BE54F}">
          <x14:formula1>
            <xm:f>Tabelle2!$D$1:$D$9</xm:f>
          </x14:formula1>
          <xm:sqref>I72:I75</xm:sqref>
        </x14:dataValidation>
        <x14:dataValidation type="list" allowBlank="1" showInputMessage="1" showErrorMessage="1" xr:uid="{7D048A5F-86F5-423E-84FA-E7B1CC400D7B}">
          <x14:formula1>
            <xm:f>Tabelle2!$C$1:$C$10</xm:f>
          </x14:formula1>
          <xm:sqref>M4:P4</xm:sqref>
        </x14:dataValidation>
        <x14:dataValidation type="list" allowBlank="1" showInputMessage="1" showErrorMessage="1" xr:uid="{CF14AB0B-4467-49D9-AE2B-76BD5F419598}">
          <x14:formula1>
            <xm:f>Tabelle2!$F$1:$F$9</xm:f>
          </x14:formula1>
          <xm:sqref>I16:I25</xm:sqref>
        </x14:dataValidation>
        <x14:dataValidation type="list" allowBlank="1" showInputMessage="1" showErrorMessage="1" xr:uid="{DC0B3360-8FE1-4D1F-B398-3D4F6536263E}">
          <x14:formula1>
            <xm:f>Tabelle2!$A$1:$A$3</xm:f>
          </x14:formula1>
          <xm:sqref>M16:N25</xm:sqref>
        </x14:dataValidation>
        <x14:dataValidation type="list" allowBlank="1" showInputMessage="1" showErrorMessage="1" xr:uid="{5C050262-548C-4A37-B701-7F316FC1CF18}">
          <x14:formula1>
            <xm:f>Tabelle2!$D$1:$D$6</xm:f>
          </x14:formula1>
          <xm:sqref>K16:K25</xm:sqref>
        </x14:dataValidation>
        <x14:dataValidation type="list" allowBlank="1" showInputMessage="1" showErrorMessage="1" xr:uid="{FF78326A-838B-42D9-ABA2-0270E66A4AA7}">
          <x14:formula1>
            <xm:f>Tabelle2!$D$1:$D$11</xm:f>
          </x14:formula1>
          <xm:sqref>B48:B59</xm:sqref>
        </x14:dataValidation>
        <x14:dataValidation type="list" allowBlank="1" showInputMessage="1" showErrorMessage="1" xr:uid="{F3794587-B2C4-4397-B7EE-0FA24B9E5237}">
          <x14:formula1>
            <xm:f>Tabelle2!$B$2:$B$24</xm:f>
          </x14:formula1>
          <xm:sqref>G6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5285C-94B0-48C8-B896-1891220D7C73}">
  <sheetPr codeName="Tabelle2"/>
  <dimension ref="A1:G24"/>
  <sheetViews>
    <sheetView workbookViewId="0">
      <selection activeCell="C17" sqref="C17"/>
    </sheetView>
  </sheetViews>
  <sheetFormatPr baseColWidth="10" defaultColWidth="10.7109375" defaultRowHeight="15" x14ac:dyDescent="0.25"/>
  <cols>
    <col min="3" max="3" width="28.5703125" bestFit="1" customWidth="1"/>
  </cols>
  <sheetData>
    <row r="1" spans="1:7" x14ac:dyDescent="0.25">
      <c r="G1">
        <v>0</v>
      </c>
    </row>
    <row r="2" spans="1:7" x14ac:dyDescent="0.25">
      <c r="A2" t="s">
        <v>81</v>
      </c>
      <c r="B2" s="3" t="s">
        <v>104</v>
      </c>
      <c r="C2" t="s">
        <v>6</v>
      </c>
      <c r="D2">
        <v>1</v>
      </c>
      <c r="F2" t="s">
        <v>83</v>
      </c>
      <c r="G2">
        <v>1</v>
      </c>
    </row>
    <row r="3" spans="1:7" x14ac:dyDescent="0.25">
      <c r="A3" t="s">
        <v>82</v>
      </c>
      <c r="B3" t="s">
        <v>102</v>
      </c>
      <c r="C3" t="s">
        <v>7</v>
      </c>
      <c r="D3">
        <v>2</v>
      </c>
      <c r="F3" t="s">
        <v>15</v>
      </c>
      <c r="G3">
        <v>1</v>
      </c>
    </row>
    <row r="4" spans="1:7" x14ac:dyDescent="0.25">
      <c r="B4" s="3" t="s">
        <v>105</v>
      </c>
      <c r="C4" t="s">
        <v>8</v>
      </c>
      <c r="D4">
        <v>3</v>
      </c>
      <c r="F4" t="s">
        <v>85</v>
      </c>
      <c r="G4">
        <v>1</v>
      </c>
    </row>
    <row r="5" spans="1:7" x14ac:dyDescent="0.25">
      <c r="B5" t="s">
        <v>103</v>
      </c>
      <c r="C5" t="s">
        <v>9</v>
      </c>
      <c r="D5">
        <v>4</v>
      </c>
      <c r="F5" t="s">
        <v>84</v>
      </c>
      <c r="G5">
        <v>1</v>
      </c>
    </row>
    <row r="6" spans="1:7" x14ac:dyDescent="0.25">
      <c r="B6" s="3" t="s">
        <v>20</v>
      </c>
      <c r="C6" t="s">
        <v>10</v>
      </c>
      <c r="D6">
        <v>5</v>
      </c>
      <c r="F6" t="s">
        <v>86</v>
      </c>
      <c r="G6">
        <v>0.75</v>
      </c>
    </row>
    <row r="7" spans="1:7" x14ac:dyDescent="0.25">
      <c r="B7" t="s">
        <v>19</v>
      </c>
      <c r="C7" t="s">
        <v>11</v>
      </c>
      <c r="D7">
        <v>6</v>
      </c>
      <c r="F7" t="s">
        <v>87</v>
      </c>
      <c r="G7">
        <v>0.5</v>
      </c>
    </row>
    <row r="8" spans="1:7" x14ac:dyDescent="0.25">
      <c r="B8" s="3" t="s">
        <v>18</v>
      </c>
      <c r="C8" t="s">
        <v>12</v>
      </c>
      <c r="D8">
        <v>7</v>
      </c>
      <c r="F8" t="s">
        <v>88</v>
      </c>
      <c r="G8">
        <v>0.5</v>
      </c>
    </row>
    <row r="9" spans="1:7" x14ac:dyDescent="0.25">
      <c r="B9" t="s">
        <v>17</v>
      </c>
      <c r="C9" t="s">
        <v>13</v>
      </c>
      <c r="D9">
        <v>8</v>
      </c>
      <c r="F9" t="s">
        <v>89</v>
      </c>
      <c r="G9">
        <v>0.3</v>
      </c>
    </row>
    <row r="10" spans="1:7" x14ac:dyDescent="0.25">
      <c r="B10" s="3" t="s">
        <v>0</v>
      </c>
      <c r="C10" t="s">
        <v>16</v>
      </c>
      <c r="D10">
        <v>9</v>
      </c>
    </row>
    <row r="11" spans="1:7" x14ac:dyDescent="0.25">
      <c r="B11" s="3" t="s">
        <v>1</v>
      </c>
      <c r="D11">
        <v>10</v>
      </c>
    </row>
    <row r="12" spans="1:7" x14ac:dyDescent="0.25">
      <c r="B12" s="3" t="s">
        <v>2</v>
      </c>
    </row>
    <row r="13" spans="1:7" x14ac:dyDescent="0.25">
      <c r="B13" s="3" t="s">
        <v>3</v>
      </c>
    </row>
    <row r="14" spans="1:7" x14ac:dyDescent="0.25">
      <c r="B14" s="3" t="s">
        <v>4</v>
      </c>
    </row>
    <row r="15" spans="1:7" x14ac:dyDescent="0.25">
      <c r="B15" s="3" t="s">
        <v>5</v>
      </c>
    </row>
    <row r="16" spans="1:7" x14ac:dyDescent="0.25">
      <c r="B16" s="3" t="s">
        <v>90</v>
      </c>
    </row>
    <row r="17" spans="2:2" x14ac:dyDescent="0.25">
      <c r="B17" s="3" t="s">
        <v>94</v>
      </c>
    </row>
    <row r="18" spans="2:2" x14ac:dyDescent="0.25">
      <c r="B18" s="3" t="s">
        <v>96</v>
      </c>
    </row>
    <row r="19" spans="2:2" x14ac:dyDescent="0.25">
      <c r="B19" s="3" t="s">
        <v>95</v>
      </c>
    </row>
    <row r="20" spans="2:2" x14ac:dyDescent="0.25">
      <c r="B20" s="3" t="s">
        <v>97</v>
      </c>
    </row>
    <row r="21" spans="2:2" x14ac:dyDescent="0.25">
      <c r="B21" s="3" t="s">
        <v>98</v>
      </c>
    </row>
    <row r="22" spans="2:2" x14ac:dyDescent="0.25">
      <c r="B22" s="3" t="s">
        <v>100</v>
      </c>
    </row>
    <row r="23" spans="2:2" x14ac:dyDescent="0.25">
      <c r="B23" s="3" t="s">
        <v>99</v>
      </c>
    </row>
    <row r="24" spans="2:2" x14ac:dyDescent="0.25">
      <c r="B24" s="3" t="s">
        <v>101</v>
      </c>
    </row>
  </sheetData>
  <phoneticPr fontId="2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142A4-F3AF-49E6-B515-767F4E98C72C}">
  <sheetPr codeName="Tabelle3"/>
  <dimension ref="B1:C4"/>
  <sheetViews>
    <sheetView tabSelected="1" workbookViewId="0">
      <selection activeCell="L16" sqref="L16"/>
    </sheetView>
  </sheetViews>
  <sheetFormatPr baseColWidth="10" defaultColWidth="10.7109375" defaultRowHeight="15" x14ac:dyDescent="0.25"/>
  <cols>
    <col min="1" max="1" width="4.5703125" customWidth="1"/>
    <col min="2" max="2" width="35.7109375" customWidth="1"/>
    <col min="3" max="3" width="33" customWidth="1"/>
  </cols>
  <sheetData>
    <row r="1" spans="2:3" ht="15.75" thickBot="1" x14ac:dyDescent="0.3"/>
    <row r="2" spans="2:3" ht="48" customHeight="1" x14ac:dyDescent="0.25">
      <c r="B2" s="91" t="s">
        <v>21</v>
      </c>
      <c r="C2" s="92" t="s">
        <v>24</v>
      </c>
    </row>
    <row r="3" spans="2:3" x14ac:dyDescent="0.25">
      <c r="B3" s="95" t="s">
        <v>22</v>
      </c>
      <c r="C3" s="96" t="s">
        <v>23</v>
      </c>
    </row>
    <row r="4" spans="2:3" ht="15.75" thickBot="1" x14ac:dyDescent="0.3">
      <c r="B4" s="93" t="s">
        <v>25</v>
      </c>
      <c r="C4" s="97" t="s">
        <v>26</v>
      </c>
    </row>
  </sheetData>
  <sheetProtection algorithmName="SHA-512" hashValue="r6lefjnM9pPBHMKf1cC+qV1IGP2i3ai+fJLJZOBpJ5Dpe0VGryaiKAetfRqLJNKd8lF01sefnn2K2S8+NMhywQ==" saltValue="AOpe3HkHkSOU717A7tMHtg==" spinCount="100000" sheet="1" objects="1" scenarios="1" selectLockedCells="1" selectUnlockedCells="1"/>
  <hyperlinks>
    <hyperlink ref="C4" r:id="rId1" xr:uid="{35435C77-B644-427A-BF2C-5754E861EE7B}"/>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Formblatt</vt:lpstr>
      <vt:lpstr>Tabelle2</vt:lpstr>
      <vt:lpstr>Copyright</vt:lpstr>
      <vt:lpstr>Formblatt!Druckbereich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Taiga Brahm</dc:creator>
  <cp:lastModifiedBy>Philipp Brugger</cp:lastModifiedBy>
  <cp:lastPrinted>2024-11-07T21:21:45Z</cp:lastPrinted>
  <dcterms:created xsi:type="dcterms:W3CDTF">2024-11-05T19:36:31Z</dcterms:created>
  <dcterms:modified xsi:type="dcterms:W3CDTF">2026-08-06T09:24:37Z</dcterms:modified>
</cp:coreProperties>
</file>